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activeTab="5"/>
  </bookViews>
  <sheets>
    <sheet name="桂林市汇总表" sheetId="1" r:id="rId1"/>
    <sheet name="灵川" sheetId="12" r:id="rId2"/>
    <sheet name="全州" sheetId="3" r:id="rId3"/>
    <sheet name="兴安" sheetId="7" r:id="rId4"/>
    <sheet name="永福" sheetId="5" r:id="rId5"/>
    <sheet name="阳朔" sheetId="11" r:id="rId6"/>
    <sheet name="灌阳" sheetId="13" r:id="rId7"/>
    <sheet name="龙胜" sheetId="4" r:id="rId8"/>
    <sheet name="资源" sheetId="14" r:id="rId9"/>
    <sheet name="平乐" sheetId="2" r:id="rId10"/>
    <sheet name="荔浦" sheetId="10" r:id="rId11"/>
    <sheet name="恭城" sheetId="6" r:id="rId12"/>
    <sheet name="临桂" sheetId="9" r:id="rId13"/>
    <sheet name="雁山" sheetId="8" r:id="rId14"/>
    <sheet name="进度表" sheetId="15" r:id="rId15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<sst xmlns="http://schemas.openxmlformats.org/spreadsheetml/2006/main" count="611" uniqueCount="96">
  <si>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</si>
  <si>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</si>
  <si>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</si>
  <si>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填报日期：2022年8月31日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</si>
  <si>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</si>
  <si>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</si>
  <si>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</si>
  <si>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</si>
  <si>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</si>
  <si>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</si>
  <si>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</si>
  <si>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</si>
  <si>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</si>
  <si>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</si>
  <si>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</si>
  <si>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</si>
  <si>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</si>
  <si>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</si>
  <si>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</si>
  <si>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</si>
  <si>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</si>
  <si>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</si>
  <si>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</si>
  <si>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</si>
  <si>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</si>
  <si>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</si>
  <si>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>已实际下达到县的资金数。由县级填写，市级审核汇总。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</si>
  <si>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</si>
  <si>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</si>
  <si>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</si>
  <si>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</si>
  <si>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</si>
  <si>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</si>
  <si>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</si>
  <si>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</si>
  <si>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</si>
  <si>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</si>
  <si>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</si>
  <si>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填报单位：灵川县乡村振兴局</t>
  </si>
  <si>
    <t xml:space="preserve">  1. 中央第一批预算安排数</t>
  </si>
  <si>
    <t xml:space="preserve">  截止到本月底拨付到县</t>
  </si>
  <si>
    <t xml:space="preserve">   2.中央第二批预算安排数</t>
  </si>
  <si>
    <t xml:space="preserve">   截止到本月底拨付到县</t>
  </si>
  <si>
    <t xml:space="preserve">    3.中央第三批预算安排数</t>
  </si>
  <si>
    <t xml:space="preserve">  4.已下达资金中，项目审批权限下放到县资金数</t>
  </si>
  <si>
    <t xml:space="preserve">已实际下达到县的资金数。由县级填写，市级审核汇总。
</t>
  </si>
  <si>
    <r>
      <rPr>
        <sz val="18"/>
        <color theme="1"/>
        <rFont val="楷体"/>
        <charset val="134"/>
      </rPr>
      <t>填报单位：</t>
    </r>
    <r>
      <rPr>
        <b/>
        <sz val="18"/>
        <color theme="1"/>
        <rFont val="楷体"/>
        <charset val="134"/>
      </rPr>
      <t>全州县乡村振兴局    全州县财政局</t>
    </r>
  </si>
  <si>
    <t>填报单位：兴安县乡村振兴局</t>
  </si>
  <si>
    <r>
      <rPr>
        <b/>
        <sz val="24"/>
        <color theme="1"/>
        <rFont val="Times New Roman"/>
        <charset val="0"/>
      </rPr>
      <t>2022</t>
    </r>
    <r>
      <rPr>
        <b/>
        <sz val="24"/>
        <color indexed="8"/>
        <rFont val="宋体"/>
        <charset val="134"/>
      </rPr>
      <t>年财政衔接推进乡村振兴补助资金安排、拨付及支出情况表</t>
    </r>
  </si>
  <si>
    <t xml:space="preserve">  填报单位：永福县乡村振兴局        永福县财政局</t>
  </si>
  <si>
    <r>
      <rPr>
        <b/>
        <sz val="24"/>
        <color rgb="FF000000"/>
        <rFont val="Times New Roman"/>
        <charset val="134"/>
      </rPr>
      <t>2022</t>
    </r>
    <r>
      <rPr>
        <b/>
        <sz val="24"/>
        <color rgb="FF000000"/>
        <rFont val="宋体"/>
        <charset val="134"/>
      </rPr>
      <t>年财政衔接推进乡村振兴补助资金安排、拨付及支出情况表</t>
    </r>
  </si>
  <si>
    <t xml:space="preserve">填报单位：阳朔县乡村振兴局  阳朔县财政局                                                             </t>
  </si>
  <si>
    <r>
      <rPr>
        <b/>
        <sz val="26"/>
        <color theme="1"/>
        <rFont val="宋体"/>
        <charset val="134"/>
      </rPr>
      <t>灌阳县</t>
    </r>
    <r>
      <rPr>
        <b/>
        <sz val="26"/>
        <color theme="1"/>
        <rFont val="Times New Roman"/>
        <charset val="134"/>
      </rPr>
      <t>2022</t>
    </r>
    <r>
      <rPr>
        <b/>
        <sz val="26"/>
        <color theme="1"/>
        <rFont val="宋体"/>
        <charset val="134"/>
      </rPr>
      <t>年8月份财政衔接推进乡村振兴补助资金安排、拨付及支出情况表</t>
    </r>
  </si>
  <si>
    <t xml:space="preserve">填报单位：灌阳县乡村振兴局     灌阳县财政局 </t>
  </si>
  <si>
    <t xml:space="preserve"> 填报日期：2022年 8月31日</t>
  </si>
  <si>
    <t>填报单位：龙胜各族自治县乡村振兴局</t>
  </si>
  <si>
    <t xml:space="preserve">填报日期：2022年8月31日               </t>
  </si>
  <si>
    <t xml:space="preserve"> 单位：万元</t>
  </si>
  <si>
    <t>填报单位：资源县乡村振兴局</t>
  </si>
  <si>
    <t xml:space="preserve">  填报日期：2022年08月31日</t>
  </si>
  <si>
    <t>填报单位：平乐县乡村振兴局</t>
  </si>
  <si>
    <t xml:space="preserve">  填报日期：2022年 08月31日</t>
  </si>
  <si>
    <t xml:space="preserve">填报单位：荔浦市乡村振兴局   </t>
  </si>
  <si>
    <t xml:space="preserve">                     填报日期：2022年8月31日</t>
  </si>
  <si>
    <t>1. 中央第一批预算安排数</t>
  </si>
  <si>
    <t>截止到本月底拨付到县</t>
  </si>
  <si>
    <t>2.中央第二批预算安排数</t>
  </si>
  <si>
    <t>3.中央第三批预算安排数</t>
  </si>
  <si>
    <t>4.已下达资金中，项目审批权限下放到县资金数</t>
  </si>
  <si>
    <t>注：1.如项目审批权限下放到市一级，不计入上表，请另备注说明。
      2.当月下达到县的资金在次月计算其投入和支出。
      3.请各市县乡村振兴（扶贫）部门与财政部门沟通核准数据后填报。
      4.各市按时将市本级和所辖各县电子表和盖章件发送至zjc@fpb.gxzf.gov.cn。</t>
  </si>
  <si>
    <t>填报单位：恭城瑶族自治县乡村振兴局</t>
  </si>
  <si>
    <t>我县2021年结转结余30.687万元，已全部支付。</t>
  </si>
  <si>
    <t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</t>
  </si>
  <si>
    <t xml:space="preserve">填报单位：临桂区乡村振兴局  临桂区财政局         </t>
  </si>
  <si>
    <t>填报单位：桂林市雁山区乡村振兴局  桂林市雁山区财政局</t>
  </si>
  <si>
    <t>2022年8月底财政衔接乡村振兴补助资金支出进度汇总表</t>
  </si>
  <si>
    <t xml:space="preserve">                                            填报日期：2022.9.1</t>
  </si>
  <si>
    <t>序号</t>
  </si>
  <si>
    <t>县（市、区）</t>
  </si>
  <si>
    <t>资金总额（万元）</t>
  </si>
  <si>
    <t>支出总额（万元）</t>
  </si>
  <si>
    <t>支出进度</t>
  </si>
  <si>
    <t>排名</t>
  </si>
  <si>
    <t>荔浦市</t>
  </si>
  <si>
    <t>龙胜县</t>
  </si>
  <si>
    <t>恭城县</t>
  </si>
  <si>
    <t>兴安县</t>
  </si>
  <si>
    <t>灌阳县</t>
  </si>
  <si>
    <t>灵川县</t>
  </si>
  <si>
    <t>平乐县</t>
  </si>
  <si>
    <t>临桂区</t>
  </si>
  <si>
    <t>阳朔县</t>
  </si>
  <si>
    <t>全州县</t>
  </si>
  <si>
    <t>雁山区</t>
  </si>
  <si>
    <t>永福县</t>
  </si>
  <si>
    <t>资源县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</si>
</sst>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%"/>
    <numFmt numFmtId="178" formatCode="0_ "/>
    <numFmt numFmtId="179" formatCode="0.0000_ "/>
  </numFmts>
  <fonts count="68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1"/>
      <name val="方正楷体_GBK"/>
      <charset val="0"/>
    </font>
    <font>
      <sz val="11"/>
      <name val="方正楷体_GBK"/>
      <charset val="134"/>
    </font>
    <font>
      <sz val="12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8"/>
      <color theme="1"/>
      <name val="楷体_GB2312"/>
      <charset val="134"/>
    </font>
    <font>
      <b/>
      <sz val="26"/>
      <color theme="1"/>
      <name val="宋体"/>
      <charset val="134"/>
    </font>
    <font>
      <b/>
      <sz val="26"/>
      <color theme="1"/>
      <name val="Times New Roman"/>
      <charset val="134"/>
    </font>
    <font>
      <sz val="11"/>
      <color rgb="FF000000"/>
      <name val="Times New Roman"/>
      <charset val="134"/>
    </font>
    <font>
      <sz val="14"/>
      <color rgb="FF000000"/>
      <name val="黑体"/>
      <charset val="134"/>
    </font>
    <font>
      <b/>
      <sz val="24"/>
      <color rgb="FF000000"/>
      <name val="Times New Roman"/>
      <charset val="134"/>
    </font>
    <font>
      <sz val="16"/>
      <color rgb="FF000000"/>
      <name val="楷体"/>
      <charset val="134"/>
    </font>
    <font>
      <b/>
      <sz val="18"/>
      <color rgb="FF000000"/>
      <name val="楷体"/>
      <charset val="134"/>
    </font>
    <font>
      <b/>
      <sz val="12"/>
      <color rgb="FF000000"/>
      <name val="楷体"/>
      <charset val="134"/>
    </font>
    <font>
      <sz val="18"/>
      <color rgb="FF000000"/>
      <name val="楷体"/>
      <charset val="134"/>
    </font>
    <font>
      <sz val="14"/>
      <color rgb="FF000000"/>
      <name val="Times New Roman"/>
      <charset val="134"/>
    </font>
    <font>
      <sz val="14"/>
      <color rgb="FF000000"/>
      <name val="楷体"/>
      <charset val="134"/>
    </font>
    <font>
      <sz val="12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b/>
      <sz val="24"/>
      <color theme="1"/>
      <name val="Times New Roman"/>
      <charset val="0"/>
    </font>
    <font>
      <b/>
      <sz val="24"/>
      <name val="Times New Roman"/>
      <charset val="0"/>
    </font>
    <font>
      <b/>
      <sz val="18"/>
      <name val="楷体"/>
      <charset val="134"/>
    </font>
    <font>
      <sz val="18"/>
      <name val="楷体"/>
      <charset val="134"/>
    </font>
    <font>
      <sz val="14"/>
      <color theme="1"/>
      <name val="Times New Roman"/>
      <charset val="0"/>
    </font>
    <font>
      <sz val="12"/>
      <color theme="1"/>
      <name val="Times New Roman"/>
      <charset val="0"/>
    </font>
    <font>
      <sz val="12"/>
      <name val="Times New Roman"/>
      <charset val="0"/>
    </font>
    <font>
      <sz val="18"/>
      <color rgb="FFFF0000"/>
      <name val="楷体"/>
      <charset val="134"/>
    </font>
    <font>
      <sz val="18"/>
      <color indexed="8"/>
      <name val="楷体"/>
      <charset val="134"/>
    </font>
    <font>
      <sz val="11"/>
      <color rgb="FFFF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4"/>
      <color theme="1"/>
      <name val="宋体"/>
      <charset val="134"/>
    </font>
    <font>
      <b/>
      <sz val="24"/>
      <color rgb="FF000000"/>
      <name val="宋体"/>
      <charset val="134"/>
    </font>
    <font>
      <b/>
      <sz val="24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7" fillId="0" borderId="8" applyNumberFormat="0" applyFill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8" fillId="13" borderId="10" applyNumberFormat="0" applyAlignment="0" applyProtection="0">
      <alignment vertical="center"/>
    </xf>
    <xf numFmtId="0" fontId="59" fillId="13" borderId="6" applyNumberFormat="0" applyAlignment="0" applyProtection="0">
      <alignment vertical="center"/>
    </xf>
    <xf numFmtId="0" fontId="60" fillId="14" borderId="11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" fillId="0" borderId="0"/>
  </cellStyleXfs>
  <cellXfs count="1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5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0" fontId="5" fillId="0" borderId="1" xfId="11" applyNumberFormat="1" applyFont="1" applyBorder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>
      <alignment vertical="center"/>
    </xf>
    <xf numFmtId="1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7" fillId="0" borderId="1" xfId="0" applyNumberFormat="1" applyFont="1" applyFill="1" applyBorder="1" applyAlignment="1">
      <alignment vertical="center" wrapText="1"/>
    </xf>
    <xf numFmtId="0" fontId="17" fillId="0" borderId="4" xfId="0" applyNumberFormat="1" applyFont="1" applyFill="1" applyBorder="1" applyAlignment="1">
      <alignment horizontal="justify" vertical="center" wrapText="1"/>
    </xf>
    <xf numFmtId="0" fontId="18" fillId="0" borderId="0" xfId="0" applyNumberFormat="1" applyFont="1" applyFill="1" applyAlignment="1">
      <alignment vertical="center" wrapText="1"/>
    </xf>
    <xf numFmtId="0" fontId="7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7" fillId="0" borderId="0" xfId="0" applyNumberFormat="1" applyFont="1" applyFill="1" applyAlignment="1">
      <alignment horizontal="center" vertical="center"/>
    </xf>
    <xf numFmtId="9" fontId="7" fillId="0" borderId="0" xfId="1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7" fillId="0" borderId="0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0" fontId="14" fillId="0" borderId="1" xfId="11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>
      <alignment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NumberFormat="1" applyFont="1" applyFill="1" applyBorder="1" applyAlignment="1">
      <alignment horizontal="center" vertical="center" wrapText="1"/>
    </xf>
    <xf numFmtId="0" fontId="26" fillId="0" borderId="5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76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10" fontId="29" fillId="0" borderId="1" xfId="0" applyNumberFormat="1" applyFont="1" applyFill="1" applyBorder="1" applyAlignment="1">
      <alignment horizontal="center" vertical="center" wrapText="1"/>
    </xf>
    <xf numFmtId="176" fontId="29" fillId="0" borderId="2" xfId="0" applyNumberFormat="1" applyFont="1" applyFill="1" applyBorder="1" applyAlignment="1">
      <alignment vertical="center" wrapText="1"/>
    </xf>
    <xf numFmtId="176" fontId="29" fillId="0" borderId="1" xfId="0" applyNumberFormat="1" applyFont="1" applyFill="1" applyBorder="1" applyAlignment="1">
      <alignment vertical="center" wrapText="1"/>
    </xf>
    <xf numFmtId="0" fontId="29" fillId="0" borderId="2" xfId="0" applyNumberFormat="1" applyFont="1" applyFill="1" applyBorder="1" applyAlignment="1">
      <alignment vertical="center" wrapText="1"/>
    </xf>
    <xf numFmtId="176" fontId="29" fillId="0" borderId="3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vertical="center" wrapText="1"/>
    </xf>
    <xf numFmtId="0" fontId="31" fillId="0" borderId="4" xfId="0" applyNumberFormat="1" applyFont="1" applyFill="1" applyBorder="1" applyAlignment="1">
      <alignment horizontal="justify" vertical="center" wrapText="1"/>
    </xf>
    <xf numFmtId="0" fontId="32" fillId="0" borderId="0" xfId="0" applyNumberFormat="1" applyFont="1" applyFill="1" applyBorder="1" applyAlignment="1">
      <alignment vertical="center" wrapText="1"/>
    </xf>
    <xf numFmtId="0" fontId="23" fillId="0" borderId="0" xfId="0" applyNumberFormat="1" applyFont="1" applyFill="1" applyBorder="1" applyAlignment="1">
      <alignment wrapText="1"/>
    </xf>
    <xf numFmtId="0" fontId="33" fillId="0" borderId="0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vertical="center"/>
    </xf>
    <xf numFmtId="176" fontId="23" fillId="0" borderId="0" xfId="0" applyNumberFormat="1" applyFont="1" applyFill="1" applyBorder="1" applyAlignment="1">
      <alignment horizontal="center" vertical="center"/>
    </xf>
    <xf numFmtId="9" fontId="23" fillId="0" borderId="0" xfId="11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/>
    </xf>
    <xf numFmtId="0" fontId="35" fillId="0" borderId="0" xfId="0" applyFont="1" applyFill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8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/>
    </xf>
    <xf numFmtId="10" fontId="39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vertical="center" wrapText="1"/>
    </xf>
    <xf numFmtId="0" fontId="39" fillId="0" borderId="2" xfId="0" applyNumberFormat="1" applyFont="1" applyFill="1" applyBorder="1" applyAlignment="1">
      <alignment vertical="center" wrapText="1"/>
    </xf>
    <xf numFmtId="0" fontId="15" fillId="0" borderId="4" xfId="0" applyNumberFormat="1" applyFont="1" applyFill="1" applyBorder="1" applyAlignment="1">
      <alignment horizontal="justify" vertical="center" wrapText="1"/>
    </xf>
    <xf numFmtId="0" fontId="41" fillId="0" borderId="0" xfId="0" applyNumberFormat="1" applyFont="1" applyFill="1" applyAlignment="1">
      <alignment vertical="center" wrapText="1"/>
    </xf>
    <xf numFmtId="0" fontId="42" fillId="0" borderId="0" xfId="0" applyNumberFormat="1" applyFont="1" applyFill="1" applyAlignment="1">
      <alignment vertical="center" wrapText="1"/>
    </xf>
    <xf numFmtId="0" fontId="34" fillId="0" borderId="0" xfId="0" applyNumberFormat="1" applyFont="1" applyFill="1" applyAlignment="1">
      <alignment wrapText="1"/>
    </xf>
    <xf numFmtId="176" fontId="0" fillId="0" borderId="0" xfId="0" applyNumberFormat="1" applyFill="1" applyAlignment="1">
      <alignment vertical="center"/>
    </xf>
    <xf numFmtId="176" fontId="34" fillId="0" borderId="0" xfId="0" applyNumberFormat="1" applyFont="1" applyFill="1" applyAlignment="1">
      <alignment horizontal="center" vertical="center"/>
    </xf>
    <xf numFmtId="9" fontId="34" fillId="0" borderId="0" xfId="11" applyNumberFormat="1" applyFont="1" applyFill="1" applyAlignment="1">
      <alignment horizontal="center" vertical="center"/>
    </xf>
    <xf numFmtId="176" fontId="7" fillId="0" borderId="0" xfId="0" applyNumberFormat="1" applyFont="1" applyFill="1">
      <alignment vertical="center"/>
    </xf>
    <xf numFmtId="176" fontId="9" fillId="0" borderId="0" xfId="0" applyNumberFormat="1" applyFont="1" applyFill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vertical="center" wrapText="1"/>
    </xf>
    <xf numFmtId="176" fontId="17" fillId="0" borderId="4" xfId="0" applyNumberFormat="1" applyFont="1" applyFill="1" applyBorder="1" applyAlignment="1">
      <alignment horizontal="justify" vertical="center" wrapText="1"/>
    </xf>
    <xf numFmtId="176" fontId="18" fillId="0" borderId="0" xfId="0" applyNumberFormat="1" applyFont="1" applyFill="1" applyAlignment="1">
      <alignment vertical="center" wrapText="1"/>
    </xf>
    <xf numFmtId="0" fontId="14" fillId="0" borderId="0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178" fontId="43" fillId="3" borderId="1" xfId="0" applyNumberFormat="1" applyFont="1" applyFill="1" applyBorder="1" applyAlignment="1">
      <alignment horizontal="center" vertical="center" wrapText="1"/>
    </xf>
    <xf numFmtId="178" fontId="39" fillId="0" borderId="1" xfId="0" applyNumberFormat="1" applyFont="1" applyFill="1" applyBorder="1" applyAlignment="1">
      <alignment horizontal="center" vertical="center" wrapText="1"/>
    </xf>
    <xf numFmtId="176" fontId="39" fillId="0" borderId="1" xfId="0" applyNumberFormat="1" applyFont="1" applyFill="1" applyBorder="1" applyAlignment="1">
      <alignment horizontal="center" vertical="center" wrapText="1"/>
    </xf>
    <xf numFmtId="176" fontId="39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3" fillId="0" borderId="1" xfId="0" applyNumberFormat="1" applyFont="1" applyFill="1" applyBorder="1" applyAlignment="1">
      <alignment horizontal="left" vertical="center" wrapText="1"/>
    </xf>
    <xf numFmtId="0" fontId="44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 wrapText="1"/>
    </xf>
    <xf numFmtId="0" fontId="17" fillId="0" borderId="0" xfId="0" applyNumberFormat="1" applyFont="1" applyFill="1" applyAlignment="1">
      <alignment vertical="center" wrapText="1"/>
    </xf>
    <xf numFmtId="0" fontId="10" fillId="0" borderId="0" xfId="0" applyFont="1" applyFill="1" applyAlignment="1">
      <alignment horizontal="right" vertical="center"/>
    </xf>
    <xf numFmtId="0" fontId="38" fillId="0" borderId="1" xfId="0" applyNumberFormat="1" applyFont="1" applyFill="1" applyBorder="1" applyAlignment="1">
      <alignment vertical="center" wrapText="1"/>
    </xf>
    <xf numFmtId="177" fontId="39" fillId="0" borderId="1" xfId="11" applyNumberFormat="1" applyFont="1" applyFill="1" applyBorder="1" applyAlignment="1">
      <alignment horizontal="center" vertical="center" wrapText="1"/>
    </xf>
    <xf numFmtId="10" fontId="39" fillId="0" borderId="1" xfId="11" applyNumberFormat="1" applyFont="1" applyFill="1" applyBorder="1" applyAlignment="1">
      <alignment horizontal="center" vertical="center" wrapText="1"/>
    </xf>
    <xf numFmtId="176" fontId="45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直99_2005年一般性转移支付基础测算数据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75" zoomScaleNormal="77" topLeftCell="A19" workbookViewId="0">
      <selection activeCell="C25" sqref="C25"/>
    </sheetView>
  </sheetViews>
  <sheetFormatPr defaultColWidth="9.64166666666667" defaultRowHeight="15"/>
  <cols>
    <col min="1" max="1" width="36.8333333333333" style="15" customWidth="1"/>
    <col min="2" max="2" width="18.6666666666667" style="15" customWidth="1"/>
    <col min="3" max="3" width="24" style="15" customWidth="1"/>
    <col min="4" max="4" width="13.6666666666667" style="15" customWidth="1"/>
    <col min="5" max="5" width="16.4583333333333" style="15" customWidth="1"/>
    <col min="6" max="6" width="17.5" style="15" customWidth="1"/>
    <col min="7" max="7" width="18.1666666666667" style="15" customWidth="1"/>
    <col min="8" max="8" width="40.4583333333333" style="15" customWidth="1"/>
    <col min="9" max="9" width="18.6333333333333" style="17" customWidth="1"/>
    <col min="10" max="10" width="12.3666666666667" style="17" customWidth="1"/>
    <col min="11" max="11" width="13.4416666666667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ht="23" customHeight="1" spans="1:1">
      <c r="A1" s="18" t="s">
        <v>0</v>
      </c>
    </row>
    <row r="2" ht="65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2" customHeight="1" spans="1:8">
      <c r="A3" s="20" t="s">
        <v>2</v>
      </c>
      <c r="B3" s="20"/>
      <c r="C3" s="53" t="s">
        <v>3</v>
      </c>
      <c r="D3" s="53"/>
      <c r="E3" s="53"/>
      <c r="F3" s="54"/>
      <c r="G3" s="54"/>
      <c r="H3" s="150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51" t="s">
        <v>13</v>
      </c>
      <c r="B6" s="136">
        <f>SUM(灵川!B6,全州!B6,兴安!B6,永福!B6,阳朔!B6,灌阳!B6,龙胜!B6,资源!B6,平乐!B6,荔浦!B6,恭城!B6,临桂!B6,雁山!B6)</f>
        <v>163644</v>
      </c>
      <c r="C6" s="136">
        <f>SUM(灵川!C6,全州!C6,兴安!C6,永福!C6,阳朔!C6,灌阳!C6,龙胜!C6,资源!C6,平乐!C6,荔浦!C6,恭城!C6,临桂!C6,雁山!C6)</f>
        <v>154552</v>
      </c>
      <c r="D6" s="136"/>
      <c r="E6" s="136">
        <f>SUM(灵川!E6,全州!E6,兴安!E6,永福!E6,阳朔!E6,灌阳!E6,龙胜!E6,资源!E6,平乐!E6,荔浦!E6,恭城!E6,临桂!E6,雁山!E6)</f>
        <v>5810</v>
      </c>
      <c r="F6" s="136">
        <f>SUM(灵川!F6,全州!F6,兴安!F6,永福!F6,阳朔!F6,灌阳!F6,龙胜!F6,资源!F6,平乐!F6,荔浦!F6,恭城!F6,临桂!F6,雁山!F6)</f>
        <v>441</v>
      </c>
      <c r="G6" s="136"/>
      <c r="H6" s="28" t="s">
        <v>14</v>
      </c>
    </row>
    <row r="7" ht="51" customHeight="1" spans="1:8">
      <c r="A7" s="116" t="s">
        <v>15</v>
      </c>
      <c r="B7" s="136">
        <f>SUM(灵川!B7,全州!B7,兴安!B7,永福!B7,阳朔!B7,灌阳!B7,龙胜!B7,资源!B7,平乐!B7,荔浦!B7,恭城!B7,临桂!B7,雁山!B7)</f>
        <v>70264</v>
      </c>
      <c r="C7" s="136">
        <f>SUM(灵川!C7,全州!C7,兴安!C7,永福!C7,阳朔!C7,灌阳!C7,龙胜!C7,资源!C7,平乐!C7,荔浦!C7,恭城!C7,临桂!C7,雁山!C7)</f>
        <v>64013</v>
      </c>
      <c r="D7" s="136"/>
      <c r="E7" s="136">
        <f>SUM(灵川!E7,全州!E7,兴安!E7,永福!E7,阳朔!E7,灌阳!E7,龙胜!E7,资源!E7,平乐!E7,荔浦!E7,恭城!E7,临桂!E7,雁山!E7)</f>
        <v>5810</v>
      </c>
      <c r="F7" s="136">
        <f>SUM(灵川!F7,全州!F7,兴安!F7,永福!F7,阳朔!F7,灌阳!F7,龙胜!F7,资源!F7,平乐!F7,荔浦!F7,恭城!F7,临桂!F7,雁山!F7)</f>
        <v>441</v>
      </c>
      <c r="G7" s="136"/>
      <c r="H7" s="28"/>
    </row>
    <row r="8" ht="51" customHeight="1" spans="1:8">
      <c r="A8" s="116" t="s">
        <v>16</v>
      </c>
      <c r="B8" s="136">
        <f>SUM(灵川!B8,全州!B8,兴安!B8,永福!B8,阳朔!B8,灌阳!B8,龙胜!B8,资源!B8,平乐!B8,荔浦!B8,恭城!B8,临桂!B8,雁山!B8)</f>
        <v>67661</v>
      </c>
      <c r="C8" s="136">
        <f>SUM(灵川!C8,全州!C8,兴安!C8,永福!C8,阳朔!C8,灌阳!C8,龙胜!C8,资源!C8,平乐!C8,荔浦!C8,恭城!C8,临桂!C8,雁山!C8)</f>
        <v>62913</v>
      </c>
      <c r="D8" s="136"/>
      <c r="E8" s="136">
        <f>SUM(灵川!E8,全州!E8,兴安!E8,永福!E8,阳朔!E8,灌阳!E8,龙胜!E8,资源!E8,平乐!E8,荔浦!E8,恭城!E8,临桂!E8,雁山!E8)</f>
        <v>4307</v>
      </c>
      <c r="F8" s="136">
        <f>SUM(灵川!F8,全州!F8,兴安!F8,永福!F8,阳朔!F8,灌阳!F8,龙胜!F8,资源!F8,平乐!F8,荔浦!F8,恭城!F8,临桂!F8,雁山!F8)</f>
        <v>441</v>
      </c>
      <c r="G8" s="136"/>
      <c r="H8" s="28"/>
    </row>
    <row r="9" ht="51" customHeight="1" spans="1:8">
      <c r="A9" s="116" t="s">
        <v>17</v>
      </c>
      <c r="B9" s="136">
        <f>SUM(灵川!B9,全州!B9,兴安!B9,永福!B9,阳朔!B9,灌阳!B9,龙胜!B9,资源!B9,平乐!B9,荔浦!B9,恭城!B9,临桂!B9,雁山!B9)</f>
        <v>67661</v>
      </c>
      <c r="C9" s="136">
        <f>SUM(灵川!C9,全州!C9,兴安!C9,永福!C9,阳朔!C9,灌阳!C9,龙胜!C9,资源!C9,平乐!C9,荔浦!C9,恭城!C9,临桂!C9,雁山!C9)</f>
        <v>62913</v>
      </c>
      <c r="D9" s="136"/>
      <c r="E9" s="136">
        <f>SUM(灵川!E9,全州!E9,兴安!E9,永福!E9,阳朔!E9,灌阳!E9,龙胜!E9,资源!E9,平乐!E9,荔浦!E9,恭城!E9,临桂!E9,雁山!E9)</f>
        <v>4307</v>
      </c>
      <c r="F9" s="136">
        <f>SUM(灵川!F9,全州!F9,兴安!F9,永福!F9,阳朔!F9,灌阳!F9,龙胜!F9,资源!F9,平乐!F9,荔浦!F9,恭城!F9,临桂!F9,雁山!F9)</f>
        <v>441</v>
      </c>
      <c r="G9" s="136"/>
      <c r="H9" s="28"/>
    </row>
    <row r="10" ht="51" customHeight="1" spans="1:14">
      <c r="A10" s="116" t="s">
        <v>18</v>
      </c>
      <c r="B10" s="136">
        <f>SUM(灵川!B10,全州!B10,兴安!B10,永福!B10,阳朔!B10,灌阳!B10,龙胜!B10,资源!B10,平乐!B10,荔浦!B10,恭城!B10,临桂!B10,雁山!B10)</f>
        <v>2603</v>
      </c>
      <c r="C10" s="136">
        <f>SUM(灵川!C10,全州!C10,兴安!C10,永福!C10,阳朔!C10,灌阳!C10,龙胜!C10,资源!C10,平乐!C10,荔浦!C10,恭城!C10,临桂!C10,雁山!C10)</f>
        <v>1100</v>
      </c>
      <c r="D10" s="136"/>
      <c r="E10" s="136">
        <f>SUM(灵川!E10,全州!E10,兴安!E10,永福!E10,阳朔!E10,灌阳!E10,龙胜!E10,资源!E10,平乐!E10,荔浦!E10,恭城!E10,临桂!E10,雁山!E10)</f>
        <v>1503</v>
      </c>
      <c r="F10" s="136">
        <f>SUM(灵川!F10,全州!F10,兴安!F10,永福!F10,阳朔!F10,灌阳!F10,龙胜!F10,资源!F10,平乐!F10,荔浦!F10,恭城!F10,临桂!F10,雁山!F10)</f>
        <v>0</v>
      </c>
      <c r="G10" s="136"/>
      <c r="H10" s="28"/>
      <c r="I10" s="43"/>
      <c r="J10" s="43"/>
      <c r="K10" s="43"/>
      <c r="L10" s="43"/>
      <c r="M10" s="44"/>
      <c r="N10" s="44"/>
    </row>
    <row r="11" ht="51" customHeight="1" spans="1:14">
      <c r="A11" s="116" t="s">
        <v>17</v>
      </c>
      <c r="B11" s="136">
        <f>SUM(灵川!B11,全州!B11,兴安!B11,永福!B11,阳朔!B11,灌阳!B11,龙胜!B11,资源!B11,平乐!B11,荔浦!B11,恭城!B11,临桂!B11,雁山!B11)</f>
        <v>2603</v>
      </c>
      <c r="C11" s="136">
        <f>SUM(灵川!C11,全州!C11,兴安!C11,永福!C11,阳朔!C11,灌阳!C11,龙胜!C11,资源!C11,平乐!C11,荔浦!C11,恭城!C11,临桂!C11,雁山!C11)</f>
        <v>1100</v>
      </c>
      <c r="D11" s="136"/>
      <c r="E11" s="136">
        <f>SUM(灵川!E11,全州!E11,兴安!E11,永福!E11,阳朔!E11,灌阳!E11,龙胜!E11,资源!E11,平乐!E11,荔浦!E11,恭城!E11,临桂!E11,雁山!E11)</f>
        <v>1503</v>
      </c>
      <c r="F11" s="136">
        <f>SUM(灵川!F11,全州!F11,兴安!F11,永福!F11,阳朔!F11,灌阳!F11,龙胜!F11,资源!F11,平乐!F11,荔浦!F11,恭城!F11,临桂!F11,雁山!F11)</f>
        <v>0</v>
      </c>
      <c r="G11" s="136"/>
      <c r="H11" s="28"/>
      <c r="I11" s="43"/>
      <c r="J11" s="43"/>
      <c r="K11" s="43"/>
      <c r="L11" s="43"/>
      <c r="M11" s="44"/>
      <c r="N11" s="44"/>
    </row>
    <row r="12" ht="51" customHeight="1" spans="1:8">
      <c r="A12" s="116" t="s">
        <v>19</v>
      </c>
      <c r="B12" s="136"/>
      <c r="C12" s="136"/>
      <c r="D12" s="136"/>
      <c r="E12" s="136"/>
      <c r="F12" s="136"/>
      <c r="G12" s="136"/>
      <c r="H12" s="28"/>
    </row>
    <row r="13" ht="51" customHeight="1" spans="1:8">
      <c r="A13" s="116" t="s">
        <v>17</v>
      </c>
      <c r="B13" s="136"/>
      <c r="C13" s="136"/>
      <c r="D13" s="136"/>
      <c r="E13" s="136"/>
      <c r="F13" s="136"/>
      <c r="G13" s="136"/>
      <c r="H13" s="28"/>
    </row>
    <row r="14" ht="73" customHeight="1" spans="1:8">
      <c r="A14" s="116" t="s">
        <v>20</v>
      </c>
      <c r="B14" s="136">
        <f>SUM(灵川!B14,全州!B14,兴安!B14,永福!B14,阳朔!B14,灌阳!B14,龙胜!B14,资源!B14,平乐!B14,荔浦!B14,恭城!B14,临桂!B14,雁山!B14)</f>
        <v>70264</v>
      </c>
      <c r="C14" s="136">
        <f>SUM(灵川!C14,全州!C14,兴安!C14,永福!C14,阳朔!C14,灌阳!C14,龙胜!C14,资源!C14,平乐!C14,荔浦!C14,恭城!C14,临桂!C14,雁山!C14)</f>
        <v>64013</v>
      </c>
      <c r="D14" s="136"/>
      <c r="E14" s="136">
        <f>SUM(灵川!E14,全州!E14,兴安!E14,永福!E14,阳朔!E14,灌阳!E14,龙胜!E14,资源!E14,平乐!E14,荔浦!E14,恭城!E14,临桂!E14,雁山!E14)</f>
        <v>5810</v>
      </c>
      <c r="F14" s="136">
        <f>SUM(灵川!F14,全州!F14,兴安!F14,永福!F14,阳朔!F14,灌阳!F14,龙胜!F14,资源!F14,平乐!F14,荔浦!F14,恭城!F14,临桂!F14,雁山!F14)</f>
        <v>441</v>
      </c>
      <c r="G14" s="136"/>
      <c r="H14" s="28" t="s">
        <v>21</v>
      </c>
    </row>
    <row r="15" ht="51" customHeight="1" spans="1:8">
      <c r="A15" s="116" t="s">
        <v>22</v>
      </c>
      <c r="B15" s="136">
        <f>SUM(灵川!B15,全州!B15,兴安!B15,永福!B15,阳朔!B15,灌阳!B15,龙胜!B15,资源!B15,平乐!B15,荔浦!B15,恭城!B15,临桂!B15,雁山!B15)</f>
        <v>50993</v>
      </c>
      <c r="C15" s="136">
        <f>SUM(灵川!C15,全州!C15,兴安!C15,永福!C15,阳朔!C15,灌阳!C15,龙胜!C15,资源!C15,平乐!C15,荔浦!C15,恭城!C15,临桂!C15,雁山!C15)</f>
        <v>50993</v>
      </c>
      <c r="D15" s="136"/>
      <c r="E15" s="136"/>
      <c r="F15" s="136"/>
      <c r="G15" s="136"/>
      <c r="H15" s="28"/>
    </row>
    <row r="16" ht="51" customHeight="1" spans="1:8">
      <c r="A16" s="116" t="s">
        <v>23</v>
      </c>
      <c r="B16" s="136">
        <f>SUM(灵川!B16,全州!B16,兴安!B16,永福!B16,阳朔!B16,灌阳!B16,龙胜!B16,资源!B16,平乐!B16,荔浦!B16,恭城!B16,临桂!B16,雁山!B16)</f>
        <v>50993</v>
      </c>
      <c r="C16" s="136">
        <f>SUM(灵川!C16,全州!C16,兴安!C16,永福!C16,阳朔!C16,灌阳!C16,龙胜!C16,资源!C16,平乐!C16,荔浦!C16,恭城!C16,临桂!C16,雁山!C16)</f>
        <v>50993</v>
      </c>
      <c r="D16" s="136"/>
      <c r="E16" s="136"/>
      <c r="F16" s="136"/>
      <c r="G16" s="136"/>
      <c r="H16" s="28"/>
    </row>
    <row r="17" ht="51" customHeight="1" spans="1:8">
      <c r="A17" s="116" t="s">
        <v>24</v>
      </c>
      <c r="B17" s="136">
        <f>SUM(灵川!B17,全州!B17,兴安!B17,永福!B17,阳朔!B17,灌阳!B17,龙胜!B17,资源!B17,平乐!B17,荔浦!B17,恭城!B17,临桂!B17,雁山!B17)</f>
        <v>12627</v>
      </c>
      <c r="C17" s="136">
        <f>SUM(灵川!C17,全州!C17,兴安!C17,永福!C17,阳朔!C17,灌阳!C17,龙胜!C17,资源!C17,平乐!C17,荔浦!C17,恭城!C17,临桂!C17,雁山!C17)</f>
        <v>10628</v>
      </c>
      <c r="D17" s="136"/>
      <c r="E17" s="136"/>
      <c r="F17" s="136"/>
      <c r="G17" s="136"/>
      <c r="H17" s="28" t="s">
        <v>25</v>
      </c>
    </row>
    <row r="18" ht="51" customHeight="1" spans="1:8">
      <c r="A18" s="116" t="s">
        <v>23</v>
      </c>
      <c r="B18" s="136">
        <f>SUM(灵川!B18,全州!B18,兴安!B18,永福!B18,阳朔!B18,灌阳!B18,龙胜!B18,资源!B18,平乐!B18,荔浦!B18,恭城!B18,临桂!B18,雁山!B18)</f>
        <v>10539</v>
      </c>
      <c r="C18" s="136">
        <f>SUM(灵川!C18,全州!C18,兴安!C18,永福!C18,阳朔!C18,灌阳!C18,龙胜!C18,资源!C18,平乐!C18,荔浦!C18,恭城!C18,临桂!C18,雁山!C18)</f>
        <v>8540</v>
      </c>
      <c r="D18" s="136"/>
      <c r="E18" s="136"/>
      <c r="F18" s="136"/>
      <c r="G18" s="136"/>
      <c r="H18" s="28" t="s">
        <v>26</v>
      </c>
    </row>
    <row r="19" ht="60" customHeight="1" spans="1:8">
      <c r="A19" s="116" t="s">
        <v>27</v>
      </c>
      <c r="B19" s="136">
        <f>SUM(灵川!B19,全州!B19,兴安!B19,永福!B19,阳朔!B19,灌阳!B19,龙胜!B19,资源!B19,平乐!B19,荔浦!B19,恭城!B19,临桂!B19,雁山!B19)</f>
        <v>29760</v>
      </c>
      <c r="C19" s="136">
        <f>SUM(灵川!C19,全州!C19,兴安!C19,永福!C19,阳朔!C19,灌阳!C19,龙胜!C19,资源!C19,平乐!C19,荔浦!C19,恭城!C19,临桂!C19,雁山!C19)</f>
        <v>29760</v>
      </c>
      <c r="D19" s="136"/>
      <c r="E19" s="136"/>
      <c r="F19" s="136"/>
      <c r="G19" s="136"/>
      <c r="H19" s="28" t="s">
        <v>28</v>
      </c>
    </row>
    <row r="20" ht="55" customHeight="1" spans="1:12">
      <c r="A20" s="151" t="s">
        <v>29</v>
      </c>
      <c r="B20" s="136"/>
      <c r="C20" s="136"/>
      <c r="D20" s="113"/>
      <c r="E20" s="136"/>
      <c r="F20" s="136"/>
      <c r="G20" s="136"/>
      <c r="H20" s="32"/>
      <c r="I20" s="45"/>
      <c r="K20" s="46"/>
      <c r="L20" s="47"/>
    </row>
    <row r="21" ht="62" customHeight="1" spans="1:12">
      <c r="A21" s="116" t="s">
        <v>30</v>
      </c>
      <c r="B21" s="136">
        <f>SUM(灵川!B21,全州!B21,兴安!B21,永福!B21,阳朔!B21,灌阳!B21,龙胜!B21,资源!B21,平乐!B21,荔浦!B21,恭城!B21,临桂!B21,雁山!B21)</f>
        <v>105306.636459</v>
      </c>
      <c r="C21" s="136">
        <f>SUM(灵川!C21,全州!C21,兴安!C21,永福!C21,阳朔!C21,灌阳!C21,龙胜!C21,资源!C21,平乐!C21,荔浦!C21,恭城!C21,临桂!C21,雁山!C21)</f>
        <v>100693.158159</v>
      </c>
      <c r="D21" s="136"/>
      <c r="E21" s="136">
        <f>SUM(灵川!E21,全州!E21,兴安!E21,永福!E21,阳朔!E21,灌阳!E21,龙胜!E21,资源!E21,平乐!E21,荔浦!E21,恭城!E21,临桂!E21,雁山!E21)</f>
        <v>4299.046</v>
      </c>
      <c r="F21" s="136">
        <f>SUM(灵川!F21,全州!F21,兴安!F21,永福!F21,阳朔!F21,灌阳!F21,龙胜!F21,资源!F21,平乐!F21,荔浦!F21,恭城!F21,临桂!F21,雁山!F21)</f>
        <v>312.8492</v>
      </c>
      <c r="G21" s="136"/>
      <c r="H21" s="28" t="s">
        <v>31</v>
      </c>
      <c r="I21" s="154">
        <f>C21+E21+F21</f>
        <v>105305.053359</v>
      </c>
      <c r="K21" s="46"/>
      <c r="L21" s="47"/>
    </row>
    <row r="22" ht="93" customHeight="1" spans="1:12">
      <c r="A22" s="116" t="s">
        <v>32</v>
      </c>
      <c r="B22" s="152">
        <f t="shared" ref="B22:F22" si="0">B21/B6</f>
        <v>0.643510525647136</v>
      </c>
      <c r="C22" s="153">
        <f t="shared" si="0"/>
        <v>0.651516370923702</v>
      </c>
      <c r="D22" s="153"/>
      <c r="E22" s="153">
        <f t="shared" si="0"/>
        <v>0.739939070567986</v>
      </c>
      <c r="F22" s="153">
        <f t="shared" si="0"/>
        <v>0.709408616780045</v>
      </c>
      <c r="G22" s="153"/>
      <c r="H22" s="34" t="s">
        <v>33</v>
      </c>
      <c r="I22" s="45"/>
      <c r="K22" s="46"/>
      <c r="L22" s="48"/>
    </row>
    <row r="23" s="16" customFormat="1" ht="49" customHeight="1" spans="1:14">
      <c r="A23" s="151" t="s">
        <v>34</v>
      </c>
      <c r="B23" s="136"/>
      <c r="C23" s="136"/>
      <c r="D23" s="136"/>
      <c r="E23" s="136"/>
      <c r="F23" s="136"/>
      <c r="G23" s="136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17" t="s">
        <v>35</v>
      </c>
      <c r="B24" s="136">
        <f>SUM(灵川!B24,全州!B24,兴安!B24,永福!B24,阳朔!B24,灌阳!B24,龙胜!B24,资源!B24,平乐!B24,荔浦!B24,恭城!B24,临桂!B24,雁山!B24)</f>
        <v>3551.232912</v>
      </c>
      <c r="C24" s="136">
        <f>SUM(灵川!C24,全州!C24,兴安!C24,永福!C24,阳朔!C24,灌阳!C24,龙胜!C24,资源!C24,平乐!C24,荔浦!C24,恭城!C24,临桂!C24,雁山!C24)</f>
        <v>3517.732912</v>
      </c>
      <c r="D24" s="136"/>
      <c r="E24" s="136">
        <f>SUM(灵川!E24,全州!E24,兴安!E24,永福!E24,阳朔!E24,灌阳!E24,龙胜!E24,资源!E24,平乐!E24,荔浦!E24,恭城!E24,临桂!E24,雁山!E24)</f>
        <v>33.5</v>
      </c>
      <c r="F24" s="136"/>
      <c r="G24" s="136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ht="14" customHeight="1" spans="1:7">
      <c r="A27" s="41" t="s">
        <v>37</v>
      </c>
      <c r="B27" s="41"/>
      <c r="C27" s="41"/>
      <c r="D27" s="41"/>
      <c r="E27" s="41"/>
      <c r="F27" s="41"/>
      <c r="G27" s="42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166666666667" right="0.275" top="0.629166666666667" bottom="0.118055555555556" header="0.297916666666667" footer="0.15625"/>
  <pageSetup paperSize="9" scale="48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8" zoomScaleNormal="58" topLeftCell="A16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725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60</v>
      </c>
      <c r="B3" s="20"/>
      <c r="C3" s="53" t="s">
        <v>61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11381</v>
      </c>
      <c r="C6" s="27">
        <v>9866</v>
      </c>
      <c r="D6" s="27"/>
      <c r="E6" s="27">
        <v>573</v>
      </c>
      <c r="F6" s="27"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</f>
        <v>6375</v>
      </c>
      <c r="C7" s="27">
        <f>C8+C10</f>
        <v>5702</v>
      </c>
      <c r="D7" s="27"/>
      <c r="E7" s="27">
        <f>E8+E10</f>
        <v>573</v>
      </c>
      <c r="F7" s="27">
        <v>100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6125</v>
      </c>
      <c r="C8" s="27">
        <v>5602</v>
      </c>
      <c r="D8" s="27"/>
      <c r="E8" s="27">
        <v>423</v>
      </c>
      <c r="F8" s="2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6125</v>
      </c>
      <c r="C9" s="27">
        <v>5602</v>
      </c>
      <c r="D9" s="27"/>
      <c r="E9" s="27">
        <v>423</v>
      </c>
      <c r="F9" s="2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250</v>
      </c>
      <c r="C10" s="27">
        <v>100</v>
      </c>
      <c r="D10" s="27"/>
      <c r="E10" s="27">
        <v>150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250</v>
      </c>
      <c r="C11" s="27">
        <v>100</v>
      </c>
      <c r="D11" s="27"/>
      <c r="E11" s="27">
        <v>150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C14+E14+F14</f>
        <v>6375</v>
      </c>
      <c r="C14" s="27">
        <v>5702</v>
      </c>
      <c r="D14" s="27"/>
      <c r="E14" s="27">
        <v>573</v>
      </c>
      <c r="F14" s="2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2538</v>
      </c>
      <c r="C15" s="27">
        <v>2538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2538</v>
      </c>
      <c r="C16" s="27">
        <v>2538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842</v>
      </c>
      <c r="C17" s="27">
        <v>842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1626</v>
      </c>
      <c r="C19" s="27">
        <v>1626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60">
        <v>7972.0508</v>
      </c>
      <c r="C20" s="27">
        <v>7549.3308</v>
      </c>
      <c r="D20" s="27"/>
      <c r="E20" s="27">
        <v>351.6</v>
      </c>
      <c r="F20" s="27">
        <v>69.54</v>
      </c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27">
        <v>7972.0508</v>
      </c>
      <c r="C21" s="27">
        <v>7549.3308</v>
      </c>
      <c r="D21" s="27"/>
      <c r="E21" s="27">
        <v>351.6</v>
      </c>
      <c r="F21" s="27">
        <v>69.54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0.700470152007732</v>
      </c>
      <c r="C22" s="33">
        <f>C21/C6</f>
        <v>0.765186580174336</v>
      </c>
      <c r="D22" s="33"/>
      <c r="E22" s="33">
        <f>E21/E6</f>
        <v>0.613612565445026</v>
      </c>
      <c r="F22" s="33">
        <f>F21/F6</f>
        <v>0.6954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61">
        <v>0</v>
      </c>
      <c r="C24" s="62">
        <v>0</v>
      </c>
      <c r="D24" s="35"/>
      <c r="E24" s="27">
        <v>0</v>
      </c>
      <c r="F24" s="27">
        <v>0</v>
      </c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9" zoomScaleNormal="69" topLeftCell="A18" workbookViewId="0">
      <selection activeCell="A25" sqref="A25:H25"/>
    </sheetView>
  </sheetViews>
  <sheetFormatPr defaultColWidth="9" defaultRowHeight="13.5" outlineLevelCol="7"/>
  <cols>
    <col min="1" max="1" width="30.6083333333333" customWidth="1"/>
    <col min="2" max="2" width="19.2" customWidth="1"/>
    <col min="3" max="3" width="19.875" customWidth="1"/>
    <col min="4" max="4" width="15.2083333333333" customWidth="1"/>
    <col min="5" max="5" width="16.7583333333333" customWidth="1"/>
    <col min="6" max="6" width="23.1833333333333" customWidth="1"/>
    <col min="7" max="7" width="19" customWidth="1"/>
    <col min="8" max="8" width="34.125" customWidth="1"/>
  </cols>
  <sheetData>
    <row r="1" ht="18.75" spans="1:1">
      <c r="A1" s="18" t="s">
        <v>0</v>
      </c>
    </row>
    <row r="2" ht="57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30" customHeight="1" spans="1:8">
      <c r="A3" s="20" t="s">
        <v>62</v>
      </c>
      <c r="B3" s="20"/>
      <c r="C3" s="22" t="s">
        <v>63</v>
      </c>
      <c r="D3" s="22"/>
      <c r="E3" s="22"/>
      <c r="F3" s="56"/>
      <c r="G3" s="56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31">
        <f>C6+D6+E6+F6+G6</f>
        <v>7240</v>
      </c>
      <c r="C6" s="57">
        <f>C7+C15+C17+C19</f>
        <v>6833</v>
      </c>
      <c r="D6" s="31">
        <f>D7+D15+D17+D19</f>
        <v>0</v>
      </c>
      <c r="E6" s="31">
        <f>E7+E15+E17+E19</f>
        <v>407</v>
      </c>
      <c r="F6" s="31">
        <v>0</v>
      </c>
      <c r="G6" s="31">
        <v>0</v>
      </c>
      <c r="H6" s="28" t="s">
        <v>14</v>
      </c>
    </row>
    <row r="7" ht="45" spans="1:8">
      <c r="A7" s="29" t="s">
        <v>15</v>
      </c>
      <c r="B7" s="31">
        <f t="shared" ref="B7:B11" si="0">C7+E7</f>
        <v>3603</v>
      </c>
      <c r="C7" s="31">
        <f>C8+C10+C12</f>
        <v>3196</v>
      </c>
      <c r="D7" s="31"/>
      <c r="E7" s="31">
        <f>E8+E10+E12</f>
        <v>407</v>
      </c>
      <c r="F7" s="27"/>
      <c r="G7" s="27"/>
      <c r="H7" s="28"/>
    </row>
    <row r="8" ht="45" spans="1:8">
      <c r="A8" s="29" t="s">
        <v>64</v>
      </c>
      <c r="B8" s="31">
        <f t="shared" si="0"/>
        <v>3373</v>
      </c>
      <c r="C8" s="31">
        <v>3096</v>
      </c>
      <c r="D8" s="31"/>
      <c r="E8" s="31">
        <v>277</v>
      </c>
      <c r="F8" s="27"/>
      <c r="G8" s="27"/>
      <c r="H8" s="28"/>
    </row>
    <row r="9" ht="45" spans="1:8">
      <c r="A9" s="29" t="s">
        <v>65</v>
      </c>
      <c r="B9" s="31">
        <f t="shared" si="0"/>
        <v>3373</v>
      </c>
      <c r="C9" s="31">
        <v>3096</v>
      </c>
      <c r="D9" s="31"/>
      <c r="E9" s="31">
        <v>277</v>
      </c>
      <c r="F9" s="27"/>
      <c r="G9" s="27"/>
      <c r="H9" s="28"/>
    </row>
    <row r="10" ht="45" spans="1:8">
      <c r="A10" s="29" t="s">
        <v>66</v>
      </c>
      <c r="B10" s="31">
        <f t="shared" si="0"/>
        <v>230</v>
      </c>
      <c r="C10" s="31">
        <v>100</v>
      </c>
      <c r="D10" s="31"/>
      <c r="E10" s="31">
        <v>130</v>
      </c>
      <c r="F10" s="27"/>
      <c r="G10" s="27"/>
      <c r="H10" s="28"/>
    </row>
    <row r="11" ht="45" spans="1:8">
      <c r="A11" s="29" t="s">
        <v>65</v>
      </c>
      <c r="B11" s="31">
        <f t="shared" si="0"/>
        <v>230</v>
      </c>
      <c r="C11" s="31">
        <v>100</v>
      </c>
      <c r="D11" s="31"/>
      <c r="E11" s="31">
        <v>130</v>
      </c>
      <c r="F11" s="27"/>
      <c r="G11" s="27"/>
      <c r="H11" s="28"/>
    </row>
    <row r="12" ht="45" spans="1:8">
      <c r="A12" s="29" t="s">
        <v>67</v>
      </c>
      <c r="B12" s="27"/>
      <c r="C12" s="58"/>
      <c r="D12" s="58"/>
      <c r="E12" s="58"/>
      <c r="F12" s="27"/>
      <c r="G12" s="27"/>
      <c r="H12" s="28"/>
    </row>
    <row r="13" ht="45" spans="1:8">
      <c r="A13" s="29" t="s">
        <v>65</v>
      </c>
      <c r="B13" s="27"/>
      <c r="C13" s="58"/>
      <c r="D13" s="58"/>
      <c r="E13" s="58"/>
      <c r="F13" s="27"/>
      <c r="G13" s="27"/>
      <c r="H13" s="28"/>
    </row>
    <row r="14" ht="67.5" spans="1:8">
      <c r="A14" s="29" t="s">
        <v>68</v>
      </c>
      <c r="B14" s="57">
        <f>B10+B8</f>
        <v>3603</v>
      </c>
      <c r="C14" s="31">
        <f>C10+C8</f>
        <v>3196</v>
      </c>
      <c r="D14" s="31"/>
      <c r="E14" s="31">
        <v>407</v>
      </c>
      <c r="F14" s="57"/>
      <c r="G14" s="57"/>
      <c r="H14" s="28" t="s">
        <v>21</v>
      </c>
    </row>
    <row r="15" ht="45" spans="1:8">
      <c r="A15" s="29" t="s">
        <v>22</v>
      </c>
      <c r="B15" s="57">
        <f>C15+E15</f>
        <v>1409</v>
      </c>
      <c r="C15" s="31">
        <v>1409</v>
      </c>
      <c r="D15" s="31"/>
      <c r="E15" s="31"/>
      <c r="F15" s="57"/>
      <c r="G15" s="57"/>
      <c r="H15" s="28"/>
    </row>
    <row r="16" ht="45" spans="1:8">
      <c r="A16" s="29" t="s">
        <v>65</v>
      </c>
      <c r="B16" s="57">
        <f>C16+E16</f>
        <v>1409</v>
      </c>
      <c r="C16" s="31">
        <v>1409</v>
      </c>
      <c r="D16" s="31"/>
      <c r="E16" s="31"/>
      <c r="F16" s="57"/>
      <c r="G16" s="57"/>
      <c r="H16" s="28"/>
    </row>
    <row r="17" ht="56.25" spans="1:8">
      <c r="A17" s="29" t="s">
        <v>24</v>
      </c>
      <c r="B17" s="27">
        <v>738</v>
      </c>
      <c r="C17" s="31">
        <v>738</v>
      </c>
      <c r="D17" s="31"/>
      <c r="E17" s="31"/>
      <c r="F17" s="27"/>
      <c r="G17" s="27"/>
      <c r="H17" s="28" t="s">
        <v>25</v>
      </c>
    </row>
    <row r="18" ht="45" spans="1:8">
      <c r="A18" s="29" t="s">
        <v>65</v>
      </c>
      <c r="B18" s="27">
        <v>738</v>
      </c>
      <c r="C18" s="31">
        <v>738</v>
      </c>
      <c r="D18" s="31"/>
      <c r="E18" s="31"/>
      <c r="F18" s="27"/>
      <c r="G18" s="27"/>
      <c r="H18" s="28" t="s">
        <v>26</v>
      </c>
    </row>
    <row r="19" ht="75" spans="1:8">
      <c r="A19" s="29" t="s">
        <v>27</v>
      </c>
      <c r="B19" s="27">
        <v>1490</v>
      </c>
      <c r="C19" s="31">
        <v>1490</v>
      </c>
      <c r="D19" s="31"/>
      <c r="E19" s="31"/>
      <c r="F19" s="27"/>
      <c r="G19" s="27"/>
      <c r="H19" s="28" t="s">
        <v>28</v>
      </c>
    </row>
    <row r="20" ht="45" spans="1:8">
      <c r="A20" s="26" t="s">
        <v>29</v>
      </c>
      <c r="B20" s="31">
        <v>5124.07</v>
      </c>
      <c r="C20" s="31">
        <f>B20-E20</f>
        <v>4770.81</v>
      </c>
      <c r="D20" s="31"/>
      <c r="E20" s="31">
        <v>353.26</v>
      </c>
      <c r="F20" s="27"/>
      <c r="G20" s="27"/>
      <c r="H20" s="59"/>
    </row>
    <row r="21" ht="75" spans="1:8">
      <c r="A21" s="29" t="s">
        <v>30</v>
      </c>
      <c r="B21" s="31">
        <v>5124.07</v>
      </c>
      <c r="C21" s="31">
        <f>B21-E21</f>
        <v>4770.81</v>
      </c>
      <c r="D21" s="31"/>
      <c r="E21" s="31">
        <v>353.26</v>
      </c>
      <c r="F21" s="27"/>
      <c r="G21" s="27"/>
      <c r="H21" s="28" t="s">
        <v>31</v>
      </c>
    </row>
    <row r="22" ht="112.5" spans="1:8">
      <c r="A22" s="29" t="s">
        <v>32</v>
      </c>
      <c r="B22" s="33">
        <f>B20/B6</f>
        <v>0.707744475138122</v>
      </c>
      <c r="C22" s="33">
        <f>C20/C6</f>
        <v>0.698201375676862</v>
      </c>
      <c r="D22" s="31"/>
      <c r="E22" s="33">
        <f>E20/E6</f>
        <v>0.867960687960688</v>
      </c>
      <c r="F22" s="27"/>
      <c r="G22" s="27"/>
      <c r="H22" s="34" t="s">
        <v>33</v>
      </c>
    </row>
    <row r="23" ht="45" spans="1:8">
      <c r="A23" s="26" t="s">
        <v>34</v>
      </c>
      <c r="B23" s="31">
        <f>B24</f>
        <v>0</v>
      </c>
      <c r="C23" s="37">
        <f>C24</f>
        <v>0</v>
      </c>
      <c r="D23" s="31"/>
      <c r="E23" s="31">
        <v>0</v>
      </c>
      <c r="F23" s="31"/>
      <c r="G23" s="31"/>
      <c r="H23" s="28"/>
    </row>
    <row r="24" ht="75" spans="1:8">
      <c r="A24" s="37" t="s">
        <v>35</v>
      </c>
      <c r="B24" s="36">
        <f>C24+E24</f>
        <v>0</v>
      </c>
      <c r="C24" s="37">
        <v>0</v>
      </c>
      <c r="D24" s="37"/>
      <c r="E24" s="37">
        <v>0</v>
      </c>
      <c r="F24" s="37"/>
      <c r="G24" s="37"/>
      <c r="H24" s="38" t="s">
        <v>31</v>
      </c>
    </row>
    <row r="25" ht="22.5" spans="1:8">
      <c r="A25" s="31"/>
      <c r="B25" s="31"/>
      <c r="C25" s="31"/>
      <c r="D25" s="31"/>
      <c r="E25" s="31"/>
      <c r="F25" s="31"/>
      <c r="G25" s="31"/>
      <c r="H25" s="39"/>
    </row>
    <row r="26" ht="82" customHeight="1" spans="1:8">
      <c r="A26" s="40" t="s">
        <v>69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13" workbookViewId="0">
      <selection activeCell="A25" sqref="A25:H25"/>
    </sheetView>
  </sheetViews>
  <sheetFormatPr defaultColWidth="9" defaultRowHeight="13.5" outlineLevelCol="7"/>
  <cols>
    <col min="1" max="1" width="33.6" customWidth="1"/>
    <col min="2" max="2" width="21.925" customWidth="1"/>
    <col min="3" max="3" width="21.7166666666667" customWidth="1"/>
    <col min="4" max="4" width="15.1583333333333" customWidth="1"/>
    <col min="5" max="5" width="16.1833333333333" customWidth="1"/>
    <col min="6" max="6" width="17.825" customWidth="1"/>
    <col min="7" max="7" width="27.6666666666667" customWidth="1"/>
    <col min="8" max="8" width="30.5333333333333" customWidth="1"/>
  </cols>
  <sheetData>
    <row r="1" ht="18.75" spans="1:8">
      <c r="A1" s="18" t="s">
        <v>0</v>
      </c>
      <c r="B1" s="15"/>
      <c r="C1" s="15"/>
      <c r="D1" s="15"/>
      <c r="E1" s="15"/>
      <c r="F1" s="15"/>
      <c r="G1" s="15"/>
      <c r="H1" s="15"/>
    </row>
    <row r="2" ht="51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4" customHeight="1" spans="1:8">
      <c r="A3" s="20" t="s">
        <v>70</v>
      </c>
      <c r="B3" s="20"/>
      <c r="C3" s="53" t="s">
        <v>3</v>
      </c>
      <c r="D3" s="53"/>
      <c r="E3" s="53"/>
      <c r="F3" s="54"/>
      <c r="G3" s="54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27">
        <f>B7+B15+B18+B19</f>
        <v>11570</v>
      </c>
      <c r="C6" s="27">
        <f>C7+C15+C18+C19</f>
        <v>10876</v>
      </c>
      <c r="D6" s="27"/>
      <c r="E6" s="27">
        <f>E7+E15+E17+E19</f>
        <v>633</v>
      </c>
      <c r="F6" s="27">
        <f>F7+F15+F17+F19</f>
        <v>61</v>
      </c>
      <c r="G6" s="27"/>
      <c r="H6" s="28" t="s">
        <v>14</v>
      </c>
    </row>
    <row r="7" ht="45" spans="1:8">
      <c r="A7" s="29" t="s">
        <v>15</v>
      </c>
      <c r="B7" s="27">
        <f>B8+B10+B12</f>
        <v>4715</v>
      </c>
      <c r="C7" s="27">
        <f>C8+C10+C12</f>
        <v>4021</v>
      </c>
      <c r="D7" s="27"/>
      <c r="E7" s="27">
        <f>E8+E10+E12</f>
        <v>633</v>
      </c>
      <c r="F7" s="27">
        <v>61</v>
      </c>
      <c r="G7" s="27"/>
      <c r="H7" s="28"/>
    </row>
    <row r="8" ht="45" spans="1:8">
      <c r="A8" s="29" t="s">
        <v>16</v>
      </c>
      <c r="B8" s="27">
        <f>C8+E8+F8</f>
        <v>4429</v>
      </c>
      <c r="C8" s="27">
        <v>3921</v>
      </c>
      <c r="D8" s="27"/>
      <c r="E8" s="27">
        <v>447</v>
      </c>
      <c r="F8" s="27">
        <v>61</v>
      </c>
      <c r="G8" s="27"/>
      <c r="H8" s="28"/>
    </row>
    <row r="9" ht="45" spans="1:8">
      <c r="A9" s="29" t="s">
        <v>17</v>
      </c>
      <c r="B9" s="27">
        <v>4429</v>
      </c>
      <c r="C9" s="27">
        <v>3921</v>
      </c>
      <c r="D9" s="27"/>
      <c r="E9" s="27">
        <v>447</v>
      </c>
      <c r="F9" s="27">
        <v>61</v>
      </c>
      <c r="G9" s="27"/>
      <c r="H9" s="28"/>
    </row>
    <row r="10" ht="45" spans="1:8">
      <c r="A10" s="29" t="s">
        <v>18</v>
      </c>
      <c r="B10" s="27">
        <v>286</v>
      </c>
      <c r="C10" s="27">
        <v>100</v>
      </c>
      <c r="D10" s="27"/>
      <c r="E10" s="27">
        <v>186</v>
      </c>
      <c r="F10" s="27"/>
      <c r="G10" s="27"/>
      <c r="H10" s="28"/>
    </row>
    <row r="11" ht="45" spans="1:8">
      <c r="A11" s="29" t="s">
        <v>17</v>
      </c>
      <c r="B11" s="27">
        <v>286</v>
      </c>
      <c r="C11" s="27">
        <v>100</v>
      </c>
      <c r="D11" s="27"/>
      <c r="E11" s="27">
        <v>186</v>
      </c>
      <c r="F11" s="27"/>
      <c r="G11" s="27"/>
      <c r="H11" s="28"/>
    </row>
    <row r="12" ht="45" spans="1:8">
      <c r="A12" s="29" t="s">
        <v>19</v>
      </c>
      <c r="B12" s="27"/>
      <c r="C12" s="27"/>
      <c r="D12" s="27"/>
      <c r="E12" s="27"/>
      <c r="F12" s="27"/>
      <c r="G12" s="27"/>
      <c r="H12" s="28"/>
    </row>
    <row r="13" ht="45" spans="1:8">
      <c r="A13" s="29" t="s">
        <v>17</v>
      </c>
      <c r="B13" s="27"/>
      <c r="C13" s="27"/>
      <c r="D13" s="27"/>
      <c r="E13" s="27"/>
      <c r="F13" s="27"/>
      <c r="G13" s="27"/>
      <c r="H13" s="28"/>
    </row>
    <row r="14" ht="67.5" spans="1:8">
      <c r="A14" s="29" t="s">
        <v>20</v>
      </c>
      <c r="B14" s="27">
        <v>4715</v>
      </c>
      <c r="C14" s="27">
        <v>4021</v>
      </c>
      <c r="D14" s="27"/>
      <c r="E14" s="27">
        <v>633</v>
      </c>
      <c r="F14" s="27">
        <v>61</v>
      </c>
      <c r="G14" s="27"/>
      <c r="H14" s="28" t="s">
        <v>21</v>
      </c>
    </row>
    <row r="15" ht="45" spans="1:8">
      <c r="A15" s="29" t="s">
        <v>22</v>
      </c>
      <c r="B15" s="27">
        <v>3532</v>
      </c>
      <c r="C15" s="27">
        <v>3532</v>
      </c>
      <c r="D15" s="27"/>
      <c r="E15" s="27"/>
      <c r="F15" s="27"/>
      <c r="G15" s="27"/>
      <c r="H15" s="28"/>
    </row>
    <row r="16" ht="45" spans="1:8">
      <c r="A16" s="29" t="s">
        <v>23</v>
      </c>
      <c r="B16" s="27">
        <v>3532</v>
      </c>
      <c r="C16" s="27">
        <v>3532</v>
      </c>
      <c r="D16" s="27"/>
      <c r="E16" s="27"/>
      <c r="F16" s="27"/>
      <c r="G16" s="27"/>
      <c r="H16" s="28"/>
    </row>
    <row r="17" ht="56.25" spans="1:8">
      <c r="A17" s="29" t="s">
        <v>24</v>
      </c>
      <c r="B17" s="27">
        <v>1023</v>
      </c>
      <c r="C17" s="27">
        <v>1023</v>
      </c>
      <c r="D17" s="27"/>
      <c r="E17" s="27"/>
      <c r="F17" s="27"/>
      <c r="G17" s="27"/>
      <c r="H17" s="28" t="s">
        <v>25</v>
      </c>
    </row>
    <row r="18" ht="56.25" spans="1:8">
      <c r="A18" s="29" t="s">
        <v>23</v>
      </c>
      <c r="B18" s="27">
        <v>1023</v>
      </c>
      <c r="C18" s="27">
        <v>1023</v>
      </c>
      <c r="D18" s="27"/>
      <c r="E18" s="27"/>
      <c r="F18" s="27"/>
      <c r="G18" s="27"/>
      <c r="H18" s="55" t="s">
        <v>26</v>
      </c>
    </row>
    <row r="19" ht="75" spans="1:8">
      <c r="A19" s="29" t="s">
        <v>27</v>
      </c>
      <c r="B19" s="27">
        <v>2300</v>
      </c>
      <c r="C19" s="27">
        <v>2300</v>
      </c>
      <c r="D19" s="27"/>
      <c r="E19" s="27"/>
      <c r="F19" s="27"/>
      <c r="G19" s="27"/>
      <c r="H19" s="28" t="s">
        <v>28</v>
      </c>
    </row>
    <row r="20" ht="22.5" spans="1:8">
      <c r="A20" s="26" t="s">
        <v>29</v>
      </c>
      <c r="B20" s="30"/>
      <c r="C20" s="30"/>
      <c r="D20" s="31"/>
      <c r="E20" s="31"/>
      <c r="F20" s="27"/>
      <c r="G20" s="27"/>
      <c r="H20" s="32"/>
    </row>
    <row r="21" ht="93.75" spans="1:8">
      <c r="A21" s="29" t="s">
        <v>30</v>
      </c>
      <c r="B21" s="31">
        <f>C21+E21+F21</f>
        <v>7530.33</v>
      </c>
      <c r="C21" s="27">
        <v>6861.43</v>
      </c>
      <c r="D21" s="31"/>
      <c r="E21" s="31">
        <v>607.9</v>
      </c>
      <c r="F21" s="27">
        <v>61</v>
      </c>
      <c r="G21" s="27"/>
      <c r="H21" s="28" t="s">
        <v>31</v>
      </c>
    </row>
    <row r="22" ht="131.25" spans="1:8">
      <c r="A22" s="29" t="s">
        <v>32</v>
      </c>
      <c r="B22" s="33">
        <f t="shared" ref="B22:F22" si="0">B21/B6</f>
        <v>0.650849611063094</v>
      </c>
      <c r="C22" s="33">
        <f t="shared" si="0"/>
        <v>0.630878080176536</v>
      </c>
      <c r="D22" s="33"/>
      <c r="E22" s="33">
        <f t="shared" si="0"/>
        <v>0.960347551342812</v>
      </c>
      <c r="F22" s="33">
        <f t="shared" si="0"/>
        <v>1</v>
      </c>
      <c r="G22" s="27"/>
      <c r="H22" s="34" t="s">
        <v>33</v>
      </c>
    </row>
    <row r="23" ht="56.25" spans="1:8">
      <c r="A23" s="26" t="s">
        <v>34</v>
      </c>
      <c r="B23" s="31"/>
      <c r="C23" s="35"/>
      <c r="D23" s="29"/>
      <c r="E23" s="29"/>
      <c r="F23" s="29"/>
      <c r="G23" s="29"/>
      <c r="H23" s="28" t="s">
        <v>71</v>
      </c>
    </row>
    <row r="24" ht="93.75" spans="1:8">
      <c r="A24" s="35" t="s">
        <v>35</v>
      </c>
      <c r="B24" s="36">
        <v>30.687</v>
      </c>
      <c r="C24" s="37">
        <v>30.687</v>
      </c>
      <c r="D24" s="35"/>
      <c r="E24" s="35"/>
      <c r="F24" s="35"/>
      <c r="G24" s="35"/>
      <c r="H24" s="38" t="s">
        <v>31</v>
      </c>
    </row>
    <row r="25" ht="22.5" spans="1:8">
      <c r="A25" s="29"/>
      <c r="B25" s="31"/>
      <c r="C25" s="31"/>
      <c r="D25" s="31"/>
      <c r="E25" s="31"/>
      <c r="F25" s="31"/>
      <c r="G25" s="31"/>
      <c r="H25" s="39"/>
    </row>
    <row r="26" ht="92" customHeight="1" spans="1:8">
      <c r="A26" s="40" t="s">
        <v>72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7" zoomScaleNormal="57" topLeftCell="A16" workbookViewId="0">
      <selection activeCell="A25" sqref="A25:H25"/>
    </sheetView>
  </sheetViews>
  <sheetFormatPr defaultColWidth="9.64166666666667" defaultRowHeight="15"/>
  <cols>
    <col min="1" max="1" width="30.675" style="15" customWidth="1"/>
    <col min="2" max="2" width="16.875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8.1833333333333" style="15" customWidth="1"/>
    <col min="7" max="7" width="20.775" style="15" customWidth="1"/>
    <col min="8" max="8" width="41.883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50" customFormat="1" ht="30" customHeight="1" spans="1:8">
      <c r="A3" s="20" t="s">
        <v>73</v>
      </c>
      <c r="B3" s="20"/>
      <c r="C3" s="20"/>
      <c r="D3" s="22"/>
      <c r="E3" s="22" t="s">
        <v>3</v>
      </c>
      <c r="F3" s="22"/>
      <c r="G3" s="22"/>
      <c r="H3" s="51" t="s">
        <v>4</v>
      </c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SUM(B7+B15+B17+B19)</f>
        <v>13409</v>
      </c>
      <c r="C6" s="27">
        <f>SUM(C7+C15+C17+C19)</f>
        <v>13096</v>
      </c>
      <c r="D6" s="27"/>
      <c r="E6" s="27">
        <v>273</v>
      </c>
      <c r="F6" s="27">
        <v>40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4292</v>
      </c>
      <c r="C7" s="27">
        <v>3979</v>
      </c>
      <c r="D7" s="27"/>
      <c r="E7" s="27">
        <v>273</v>
      </c>
      <c r="F7" s="27">
        <v>40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4192</v>
      </c>
      <c r="C8" s="27">
        <v>3879</v>
      </c>
      <c r="D8" s="27"/>
      <c r="E8" s="27">
        <v>273</v>
      </c>
      <c r="F8" s="27">
        <v>40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4192</v>
      </c>
      <c r="C9" s="27">
        <v>3879</v>
      </c>
      <c r="D9" s="27"/>
      <c r="E9" s="27">
        <v>273</v>
      </c>
      <c r="F9" s="27">
        <v>40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4292</v>
      </c>
      <c r="C14" s="27">
        <v>3979</v>
      </c>
      <c r="D14" s="27"/>
      <c r="E14" s="27">
        <v>273</v>
      </c>
      <c r="F14" s="27">
        <v>40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2265</v>
      </c>
      <c r="C15" s="27">
        <v>2265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2265</v>
      </c>
      <c r="C16" s="27">
        <v>2265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751</v>
      </c>
      <c r="C17" s="27">
        <v>751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751</v>
      </c>
      <c r="C18" s="27">
        <v>751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6101</v>
      </c>
      <c r="C19" s="27">
        <v>6101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8295.486</v>
      </c>
      <c r="C21" s="31">
        <v>8036.926</v>
      </c>
      <c r="D21" s="31"/>
      <c r="E21" s="31">
        <v>228.25</v>
      </c>
      <c r="F21" s="27">
        <v>30.31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v>0.6187</v>
      </c>
      <c r="C22" s="33">
        <v>0.6137</v>
      </c>
      <c r="D22" s="31"/>
      <c r="E22" s="33">
        <v>0.8361</v>
      </c>
      <c r="F22" s="52">
        <v>0.758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47.235178</v>
      </c>
      <c r="C24" s="37">
        <v>47.235178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C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66" zoomScaleNormal="66" topLeftCell="A18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19.5083333333333" style="15" customWidth="1"/>
    <col min="3" max="3" width="28.6" style="15" customWidth="1"/>
    <col min="4" max="4" width="15.3333333333333" style="15" customWidth="1"/>
    <col min="5" max="5" width="16.45" style="15" customWidth="1"/>
    <col min="6" max="6" width="18.3583333333333" style="15" customWidth="1"/>
    <col min="7" max="7" width="23.2916666666667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74</v>
      </c>
      <c r="B3" s="20"/>
      <c r="C3" s="21"/>
      <c r="D3" s="21"/>
      <c r="E3" s="22" t="s">
        <v>3</v>
      </c>
      <c r="F3" s="22"/>
      <c r="G3" s="22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</f>
        <v>4774</v>
      </c>
      <c r="C6" s="27">
        <f>C7+C15+C17+C19</f>
        <v>4564</v>
      </c>
      <c r="D6" s="27"/>
      <c r="E6" s="27">
        <f>E7+E15+E17+E19</f>
        <v>210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C7+E7</f>
        <v>2276</v>
      </c>
      <c r="C7" s="27">
        <f>C8+C10+C12</f>
        <v>2066</v>
      </c>
      <c r="D7" s="27"/>
      <c r="E7" s="27">
        <f>E8+E10+E12</f>
        <v>210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2176</v>
      </c>
      <c r="C8" s="27">
        <v>1966</v>
      </c>
      <c r="D8" s="27"/>
      <c r="E8" s="27">
        <v>210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2176</v>
      </c>
      <c r="C9" s="27">
        <v>1966</v>
      </c>
      <c r="D9" s="27"/>
      <c r="E9" s="27">
        <v>210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2276</v>
      </c>
      <c r="C14" s="27">
        <v>2066</v>
      </c>
      <c r="D14" s="27"/>
      <c r="E14" s="27">
        <v>210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1875</v>
      </c>
      <c r="C15" s="27">
        <v>1875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1875</v>
      </c>
      <c r="C16" s="27">
        <v>1875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213</v>
      </c>
      <c r="C17" s="27">
        <v>213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213</v>
      </c>
      <c r="C18" s="27">
        <v>213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410</v>
      </c>
      <c r="C19" s="27">
        <v>410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C21+E21</f>
        <v>3309.09</v>
      </c>
      <c r="C21" s="31">
        <v>3266.19</v>
      </c>
      <c r="D21" s="31"/>
      <c r="E21" s="31">
        <v>42.9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0.693148303309594</v>
      </c>
      <c r="C22" s="33">
        <f>C21/C6</f>
        <v>0.715641980718668</v>
      </c>
      <c r="D22" s="33"/>
      <c r="E22" s="33">
        <f>E21/E6</f>
        <v>0.204285714285714</v>
      </c>
      <c r="F22" s="27"/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0</v>
      </c>
      <c r="C24" s="37">
        <v>0</v>
      </c>
      <c r="D24" s="37"/>
      <c r="E24" s="37">
        <v>0</v>
      </c>
      <c r="F24" s="37"/>
      <c r="G24" s="37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29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E17" sqref="E17"/>
    </sheetView>
  </sheetViews>
  <sheetFormatPr defaultColWidth="9" defaultRowHeight="13.5"/>
  <cols>
    <col min="1" max="1" width="7.125" customWidth="1"/>
    <col min="2" max="2" width="14.75" customWidth="1"/>
    <col min="3" max="3" width="19.125" customWidth="1"/>
    <col min="4" max="4" width="18.5" customWidth="1"/>
    <col min="5" max="5" width="15.5" customWidth="1"/>
    <col min="6" max="6" width="10.375" customWidth="1"/>
    <col min="9" max="9" width="14.5" style="1" customWidth="1"/>
    <col min="10" max="10" width="20.125" style="1" customWidth="1"/>
    <col min="11" max="11" width="16.125" style="1" customWidth="1"/>
    <col min="12" max="12" width="13.25" style="1" customWidth="1"/>
    <col min="13" max="13" width="9" style="1"/>
  </cols>
  <sheetData>
    <row r="1" ht="47" customHeight="1" spans="1:6">
      <c r="A1" s="2" t="s">
        <v>75</v>
      </c>
      <c r="B1" s="2"/>
      <c r="C1" s="2"/>
      <c r="D1" s="2"/>
      <c r="E1" s="2"/>
      <c r="F1" s="2"/>
    </row>
    <row r="2" ht="21" spans="1:13">
      <c r="A2" s="2"/>
      <c r="B2" s="2"/>
      <c r="C2" s="2"/>
      <c r="D2" s="3" t="s">
        <v>76</v>
      </c>
      <c r="E2" s="4"/>
      <c r="F2" s="4"/>
      <c r="I2"/>
      <c r="J2"/>
      <c r="K2"/>
      <c r="L2"/>
      <c r="M2"/>
    </row>
    <row r="3" ht="14.25" spans="1:13">
      <c r="A3" s="5" t="s">
        <v>77</v>
      </c>
      <c r="B3" s="6" t="s">
        <v>78</v>
      </c>
      <c r="C3" s="6" t="s">
        <v>79</v>
      </c>
      <c r="D3" s="6" t="s">
        <v>80</v>
      </c>
      <c r="E3" s="6" t="s">
        <v>81</v>
      </c>
      <c r="F3" s="6" t="s">
        <v>82</v>
      </c>
      <c r="I3"/>
      <c r="J3"/>
      <c r="K3"/>
      <c r="L3"/>
      <c r="M3"/>
    </row>
    <row r="4" ht="14.25" spans="1:13">
      <c r="A4" s="7">
        <v>1</v>
      </c>
      <c r="B4" s="8" t="s">
        <v>83</v>
      </c>
      <c r="C4" s="9">
        <f>荔浦!B6</f>
        <v>7240</v>
      </c>
      <c r="D4" s="10">
        <f>荔浦!B21</f>
        <v>5124.07</v>
      </c>
      <c r="E4" s="11">
        <f>D4/C4</f>
        <v>0.707744475138122</v>
      </c>
      <c r="F4" s="7"/>
      <c r="I4"/>
      <c r="J4"/>
      <c r="K4"/>
      <c r="L4"/>
      <c r="M4"/>
    </row>
    <row r="5" ht="14.25" spans="1:13">
      <c r="A5" s="7">
        <v>2</v>
      </c>
      <c r="B5" s="8" t="s">
        <v>84</v>
      </c>
      <c r="C5" s="9">
        <f>龙胜!B6</f>
        <v>17149</v>
      </c>
      <c r="D5" s="10">
        <f>龙胜!B21</f>
        <v>11441.35</v>
      </c>
      <c r="E5" s="11">
        <f t="shared" ref="E5:E17" si="0">D5/C5</f>
        <v>0.667173013003674</v>
      </c>
      <c r="F5" s="7"/>
      <c r="I5"/>
      <c r="J5"/>
      <c r="K5"/>
      <c r="L5"/>
      <c r="M5"/>
    </row>
    <row r="6" ht="14.25" spans="1:13">
      <c r="A6" s="7">
        <v>3</v>
      </c>
      <c r="B6" s="8" t="s">
        <v>85</v>
      </c>
      <c r="C6" s="9">
        <f>恭城!B6</f>
        <v>11570</v>
      </c>
      <c r="D6" s="10">
        <f>恭城!B21</f>
        <v>7530.33</v>
      </c>
      <c r="E6" s="11">
        <f t="shared" si="0"/>
        <v>0.650849611063094</v>
      </c>
      <c r="F6" s="7"/>
      <c r="I6"/>
      <c r="J6"/>
      <c r="K6"/>
      <c r="L6"/>
      <c r="M6"/>
    </row>
    <row r="7" ht="14.25" spans="1:13">
      <c r="A7" s="7">
        <v>4</v>
      </c>
      <c r="B7" s="8" t="s">
        <v>86</v>
      </c>
      <c r="C7" s="9">
        <f>兴安!B6</f>
        <v>8373</v>
      </c>
      <c r="D7" s="10">
        <f>兴安!B22</f>
        <v>5234.75</v>
      </c>
      <c r="E7" s="11">
        <f t="shared" si="0"/>
        <v>0.625194076197301</v>
      </c>
      <c r="F7" s="7"/>
      <c r="I7"/>
      <c r="J7"/>
      <c r="K7"/>
      <c r="L7"/>
      <c r="M7"/>
    </row>
    <row r="8" ht="14.25" spans="1:13">
      <c r="A8" s="7">
        <v>5</v>
      </c>
      <c r="B8" s="8" t="s">
        <v>87</v>
      </c>
      <c r="C8" s="9">
        <f>灌阳!B6</f>
        <v>20249</v>
      </c>
      <c r="D8" s="10">
        <f>灌阳!B21</f>
        <v>12293.21</v>
      </c>
      <c r="E8" s="11">
        <f t="shared" si="0"/>
        <v>0.607102079115018</v>
      </c>
      <c r="F8" s="7"/>
      <c r="I8"/>
      <c r="J8"/>
      <c r="K8"/>
      <c r="L8"/>
      <c r="M8"/>
    </row>
    <row r="9" ht="14.25" spans="1:13">
      <c r="A9" s="7">
        <v>6</v>
      </c>
      <c r="B9" s="8" t="s">
        <v>88</v>
      </c>
      <c r="C9" s="9">
        <f>灵川!B6</f>
        <v>10103</v>
      </c>
      <c r="D9" s="10">
        <f>灵川!B21</f>
        <v>6134.299329</v>
      </c>
      <c r="E9" s="11">
        <f t="shared" si="0"/>
        <v>0.607176019895081</v>
      </c>
      <c r="F9" s="7"/>
      <c r="I9"/>
      <c r="J9"/>
      <c r="K9"/>
      <c r="L9"/>
      <c r="M9"/>
    </row>
    <row r="10" ht="14.25" spans="1:13">
      <c r="A10" s="7">
        <v>7</v>
      </c>
      <c r="B10" s="8" t="s">
        <v>89</v>
      </c>
      <c r="C10" s="9">
        <f>平乐!B6</f>
        <v>11381</v>
      </c>
      <c r="D10" s="10">
        <f>平乐!B21</f>
        <v>7972.0508</v>
      </c>
      <c r="E10" s="11">
        <f t="shared" si="0"/>
        <v>0.700470152007732</v>
      </c>
      <c r="F10" s="7"/>
      <c r="I10"/>
      <c r="J10"/>
      <c r="K10"/>
      <c r="L10"/>
      <c r="M10"/>
    </row>
    <row r="11" ht="14.25" spans="1:13">
      <c r="A11" s="7">
        <v>8</v>
      </c>
      <c r="B11" s="8" t="s">
        <v>90</v>
      </c>
      <c r="C11" s="9">
        <f>临桂!B6</f>
        <v>13409</v>
      </c>
      <c r="D11" s="10">
        <f>临桂!B21</f>
        <v>8295.486</v>
      </c>
      <c r="E11" s="11">
        <f t="shared" si="0"/>
        <v>0.618650607800731</v>
      </c>
      <c r="F11" s="7"/>
      <c r="I11"/>
      <c r="J11"/>
      <c r="K11"/>
      <c r="L11"/>
      <c r="M11"/>
    </row>
    <row r="12" ht="14.25" spans="1:13">
      <c r="A12" s="7">
        <v>9</v>
      </c>
      <c r="B12" s="8" t="s">
        <v>91</v>
      </c>
      <c r="C12" s="9">
        <f>阳朔!B6</f>
        <v>8884</v>
      </c>
      <c r="D12" s="10">
        <f>阳朔!B21</f>
        <v>5500.229635</v>
      </c>
      <c r="E12" s="11">
        <f t="shared" si="0"/>
        <v>0.619116347928861</v>
      </c>
      <c r="F12" s="7"/>
      <c r="I12"/>
      <c r="J12"/>
      <c r="K12"/>
      <c r="L12"/>
      <c r="M12"/>
    </row>
    <row r="13" ht="14.25" spans="1:13">
      <c r="A13" s="7">
        <v>10</v>
      </c>
      <c r="B13" s="8" t="s">
        <v>92</v>
      </c>
      <c r="C13" s="9">
        <f>全州!B6</f>
        <v>22047</v>
      </c>
      <c r="D13" s="10">
        <f>全州!B21</f>
        <v>14278.16</v>
      </c>
      <c r="E13" s="11">
        <f t="shared" si="0"/>
        <v>0.647623712976822</v>
      </c>
      <c r="F13" s="7"/>
      <c r="I13"/>
      <c r="J13"/>
      <c r="K13"/>
      <c r="L13"/>
      <c r="M13"/>
    </row>
    <row r="14" ht="14.25" spans="1:13">
      <c r="A14" s="7">
        <v>11</v>
      </c>
      <c r="B14" s="8" t="s">
        <v>93</v>
      </c>
      <c r="C14" s="9">
        <f>雁山!B6</f>
        <v>4774</v>
      </c>
      <c r="D14" s="10">
        <f>雁山!B21</f>
        <v>3309.09</v>
      </c>
      <c r="E14" s="11">
        <f t="shared" si="0"/>
        <v>0.693148303309594</v>
      </c>
      <c r="F14" s="7"/>
      <c r="I14"/>
      <c r="J14"/>
      <c r="K14"/>
      <c r="L14"/>
      <c r="M14"/>
    </row>
    <row r="15" ht="14.25" spans="1:13">
      <c r="A15" s="7">
        <v>12</v>
      </c>
      <c r="B15" s="8" t="s">
        <v>94</v>
      </c>
      <c r="C15" s="9">
        <f>永福!B6</f>
        <v>12428</v>
      </c>
      <c r="D15" s="10">
        <f>永福!B21</f>
        <v>8352.1063</v>
      </c>
      <c r="E15" s="11">
        <f t="shared" si="0"/>
        <v>0.672039451239137</v>
      </c>
      <c r="F15" s="7"/>
      <c r="I15"/>
      <c r="J15"/>
      <c r="K15"/>
      <c r="L15"/>
      <c r="M15"/>
    </row>
    <row r="16" ht="14.25" spans="1:13">
      <c r="A16" s="7">
        <v>13</v>
      </c>
      <c r="B16" s="8" t="s">
        <v>95</v>
      </c>
      <c r="C16" s="9">
        <f>资源!B6</f>
        <v>16037</v>
      </c>
      <c r="D16" s="10">
        <f>资源!B21</f>
        <v>9841.504395</v>
      </c>
      <c r="E16" s="11">
        <f t="shared" si="0"/>
        <v>0.613674901477833</v>
      </c>
      <c r="F16" s="7"/>
      <c r="I16"/>
      <c r="J16"/>
      <c r="K16"/>
      <c r="L16"/>
      <c r="M16"/>
    </row>
    <row r="17" ht="14.25" spans="1:13">
      <c r="A17" s="12" t="s">
        <v>5</v>
      </c>
      <c r="B17" s="12"/>
      <c r="C17" s="12">
        <f>SUM(C4:C16)</f>
        <v>163644</v>
      </c>
      <c r="D17" s="12">
        <f>SUM(D4:D16)</f>
        <v>105306.636459</v>
      </c>
      <c r="E17" s="13">
        <f t="shared" si="0"/>
        <v>0.643510525647136</v>
      </c>
      <c r="F17" s="14"/>
      <c r="I17"/>
      <c r="J17"/>
      <c r="K17"/>
      <c r="L17"/>
      <c r="M17"/>
    </row>
    <row r="18" spans="9:13">
      <c r="I18"/>
      <c r="J18"/>
      <c r="K18"/>
      <c r="L18"/>
      <c r="M18"/>
    </row>
    <row r="19" spans="9:13">
      <c r="I19"/>
      <c r="J19"/>
      <c r="K19"/>
      <c r="L19"/>
      <c r="M19"/>
    </row>
  </sheetData>
  <mergeCells count="4">
    <mergeCell ref="A1:F1"/>
    <mergeCell ref="A2:C2"/>
    <mergeCell ref="D2:F2"/>
    <mergeCell ref="A17:B1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"/>
  <sheetViews>
    <sheetView zoomScale="75" zoomScaleNormal="75" topLeftCell="A20" workbookViewId="0">
      <selection activeCell="D25" sqref="D25"/>
    </sheetView>
  </sheetViews>
  <sheetFormatPr defaultColWidth="9.64166666666667" defaultRowHeight="15"/>
  <cols>
    <col min="1" max="1" width="31.8333333333333" style="15" customWidth="1"/>
    <col min="2" max="2" width="17" style="17" customWidth="1"/>
    <col min="3" max="3" width="20" style="15" customWidth="1"/>
    <col min="4" max="4" width="23.8333333333333" style="15" customWidth="1"/>
    <col min="5" max="5" width="21.925" style="15" customWidth="1"/>
    <col min="6" max="6" width="20.8333333333333" style="15" customWidth="1"/>
    <col min="7" max="7" width="23.8916666666667" style="15" customWidth="1"/>
    <col min="8" max="8" width="41.4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11.125" style="15"/>
    <col min="14" max="14" width="11.0916666666667" style="15"/>
    <col min="15" max="16383" width="9" style="15"/>
    <col min="16384" max="16384" width="9"/>
  </cols>
  <sheetData>
    <row r="1" ht="40" customHeight="1" spans="1:2">
      <c r="A1" s="18" t="s">
        <v>0</v>
      </c>
      <c r="B1" s="141"/>
    </row>
    <row r="2" ht="68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27" customHeight="1" spans="1:8">
      <c r="A3" s="21" t="s">
        <v>38</v>
      </c>
      <c r="B3" s="21"/>
      <c r="C3" s="21"/>
      <c r="D3" s="22" t="s">
        <v>3</v>
      </c>
      <c r="E3" s="22"/>
      <c r="F3" s="22"/>
      <c r="G3" s="22"/>
      <c r="H3" s="133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99" customHeight="1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42" t="s">
        <v>13</v>
      </c>
      <c r="B6" s="27">
        <f t="shared" ref="B6:B11" si="0">C6+E6</f>
        <v>10103</v>
      </c>
      <c r="C6" s="27">
        <f>C7+C15+C17+C19</f>
        <v>9845</v>
      </c>
      <c r="D6" s="27"/>
      <c r="E6" s="27">
        <f>E7+E15+E17+E19</f>
        <v>258</v>
      </c>
      <c r="F6" s="27"/>
      <c r="G6" s="27"/>
      <c r="H6" s="28" t="s">
        <v>14</v>
      </c>
    </row>
    <row r="7" ht="51" customHeight="1" spans="1:8">
      <c r="A7" s="143" t="s">
        <v>15</v>
      </c>
      <c r="B7" s="27">
        <f>B8+B10+B12</f>
        <v>4294</v>
      </c>
      <c r="C7" s="27">
        <f>C8+C10</f>
        <v>4036</v>
      </c>
      <c r="D7" s="27"/>
      <c r="E7" s="27">
        <v>258</v>
      </c>
      <c r="F7" s="27"/>
      <c r="G7" s="27"/>
      <c r="H7" s="28"/>
    </row>
    <row r="8" ht="51" customHeight="1" spans="1:8">
      <c r="A8" s="143" t="s">
        <v>39</v>
      </c>
      <c r="B8" s="27">
        <f t="shared" si="0"/>
        <v>4194</v>
      </c>
      <c r="C8" s="27">
        <v>3936</v>
      </c>
      <c r="D8" s="27"/>
      <c r="E8" s="27">
        <v>258</v>
      </c>
      <c r="F8" s="27"/>
      <c r="G8" s="27"/>
      <c r="H8" s="28"/>
    </row>
    <row r="9" ht="51" customHeight="1" spans="1:8">
      <c r="A9" s="143" t="s">
        <v>40</v>
      </c>
      <c r="B9" s="27">
        <f t="shared" si="0"/>
        <v>4194</v>
      </c>
      <c r="C9" s="27">
        <v>3936</v>
      </c>
      <c r="D9" s="27"/>
      <c r="E9" s="27">
        <v>258</v>
      </c>
      <c r="F9" s="27"/>
      <c r="G9" s="27"/>
      <c r="H9" s="28"/>
    </row>
    <row r="10" ht="51" customHeight="1" spans="1:14">
      <c r="A10" s="143" t="s">
        <v>41</v>
      </c>
      <c r="B10" s="27">
        <f t="shared" si="0"/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ht="51" customHeight="1" spans="1:14">
      <c r="A11" s="143" t="s">
        <v>42</v>
      </c>
      <c r="B11" s="27">
        <f t="shared" si="0"/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ht="51" customHeight="1" spans="1:8">
      <c r="A12" s="143" t="s">
        <v>43</v>
      </c>
      <c r="B12" s="27"/>
      <c r="C12" s="27"/>
      <c r="D12" s="27"/>
      <c r="E12" s="27"/>
      <c r="F12" s="27"/>
      <c r="G12" s="27"/>
      <c r="H12" s="28"/>
    </row>
    <row r="13" ht="51" customHeight="1" spans="1:8">
      <c r="A13" s="143" t="s">
        <v>42</v>
      </c>
      <c r="B13" s="27"/>
      <c r="C13" s="27"/>
      <c r="D13" s="27"/>
      <c r="E13" s="27"/>
      <c r="F13" s="27"/>
      <c r="G13" s="27"/>
      <c r="H13" s="28"/>
    </row>
    <row r="14" ht="73" customHeight="1" spans="1:8">
      <c r="A14" s="143" t="s">
        <v>44</v>
      </c>
      <c r="B14" s="27">
        <f>B7</f>
        <v>4294</v>
      </c>
      <c r="C14" s="27">
        <v>4036</v>
      </c>
      <c r="D14" s="27"/>
      <c r="E14" s="27">
        <v>258</v>
      </c>
      <c r="F14" s="27"/>
      <c r="G14" s="27"/>
      <c r="H14" s="28" t="s">
        <v>21</v>
      </c>
    </row>
    <row r="15" ht="51" customHeight="1" spans="1:8">
      <c r="A15" s="143" t="s">
        <v>22</v>
      </c>
      <c r="B15" s="27">
        <f t="shared" ref="B15:B20" si="1">C15+E15</f>
        <v>2637</v>
      </c>
      <c r="C15" s="27">
        <v>2637</v>
      </c>
      <c r="D15" s="27"/>
      <c r="E15" s="27"/>
      <c r="F15" s="27"/>
      <c r="G15" s="27"/>
      <c r="H15" s="28"/>
    </row>
    <row r="16" ht="51" customHeight="1" spans="1:8">
      <c r="A16" s="143" t="s">
        <v>40</v>
      </c>
      <c r="B16" s="27">
        <f t="shared" si="1"/>
        <v>2637</v>
      </c>
      <c r="C16" s="27">
        <v>2637</v>
      </c>
      <c r="D16" s="27"/>
      <c r="E16" s="27"/>
      <c r="F16" s="27"/>
      <c r="G16" s="27"/>
      <c r="H16" s="28"/>
    </row>
    <row r="17" ht="62" customHeight="1" spans="1:8">
      <c r="A17" s="143" t="s">
        <v>24</v>
      </c>
      <c r="B17" s="27">
        <v>752</v>
      </c>
      <c r="C17" s="27">
        <v>752</v>
      </c>
      <c r="D17" s="27"/>
      <c r="E17" s="27"/>
      <c r="F17" s="27"/>
      <c r="G17" s="27"/>
      <c r="H17" s="28" t="s">
        <v>25</v>
      </c>
    </row>
    <row r="18" ht="51" customHeight="1" spans="1:8">
      <c r="A18" s="143" t="s">
        <v>40</v>
      </c>
      <c r="B18" s="27">
        <f t="shared" si="1"/>
        <v>752</v>
      </c>
      <c r="C18" s="27">
        <v>752</v>
      </c>
      <c r="D18" s="27"/>
      <c r="E18" s="27"/>
      <c r="F18" s="27"/>
      <c r="G18" s="27"/>
      <c r="H18" s="28" t="s">
        <v>45</v>
      </c>
    </row>
    <row r="19" ht="60" customHeight="1" spans="1:8">
      <c r="A19" s="143" t="s">
        <v>27</v>
      </c>
      <c r="B19" s="27">
        <f t="shared" si="1"/>
        <v>2420</v>
      </c>
      <c r="C19" s="27">
        <v>2420</v>
      </c>
      <c r="D19" s="27"/>
      <c r="E19" s="27"/>
      <c r="F19" s="27"/>
      <c r="G19" s="27"/>
      <c r="H19" s="28" t="s">
        <v>28</v>
      </c>
    </row>
    <row r="20" ht="55" customHeight="1" spans="1:12">
      <c r="A20" s="142" t="s">
        <v>29</v>
      </c>
      <c r="B20" s="27">
        <f t="shared" si="1"/>
        <v>0</v>
      </c>
      <c r="C20" s="30"/>
      <c r="D20" s="31"/>
      <c r="E20" s="31"/>
      <c r="F20" s="27"/>
      <c r="G20" s="27"/>
      <c r="H20" s="32"/>
      <c r="I20" s="45"/>
      <c r="K20" s="46"/>
      <c r="L20" s="47"/>
    </row>
    <row r="21" ht="62" customHeight="1" spans="1:12">
      <c r="A21" s="143" t="s">
        <v>30</v>
      </c>
      <c r="B21" s="113">
        <f>C21+D21+E21+F21+G21</f>
        <v>6134.299329</v>
      </c>
      <c r="C21" s="113">
        <v>5950.374529</v>
      </c>
      <c r="D21" s="31"/>
      <c r="E21" s="31">
        <v>183.9248</v>
      </c>
      <c r="F21" s="27"/>
      <c r="G21" s="27"/>
      <c r="H21" s="28" t="s">
        <v>31</v>
      </c>
      <c r="I21" s="45"/>
      <c r="K21" s="46"/>
      <c r="L21" s="47"/>
    </row>
    <row r="22" ht="93" customHeight="1" spans="1:12">
      <c r="A22" s="143" t="s">
        <v>32</v>
      </c>
      <c r="B22" s="115">
        <f>B21/B6</f>
        <v>0.607176019895081</v>
      </c>
      <c r="C22" s="115">
        <f>C21/C6</f>
        <v>0.604405741899441</v>
      </c>
      <c r="D22" s="115"/>
      <c r="E22" s="115">
        <f>E21/E6</f>
        <v>0.712886821705426</v>
      </c>
      <c r="F22" s="27"/>
      <c r="G22" s="27"/>
      <c r="H22" s="34" t="s">
        <v>33</v>
      </c>
      <c r="I22" s="45"/>
      <c r="K22" s="46"/>
      <c r="L22" s="48"/>
    </row>
    <row r="23" s="16" customFormat="1" ht="49" customHeight="1" spans="1:14">
      <c r="A23" s="142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42" t="s">
        <v>35</v>
      </c>
      <c r="B24" s="31">
        <v>328.33347</v>
      </c>
      <c r="C24" s="37">
        <v>328.33347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3">
      <c r="A25" s="144"/>
      <c r="B25" s="31"/>
      <c r="C25" s="31"/>
      <c r="D25" s="31"/>
      <c r="E25" s="31"/>
      <c r="F25" s="31"/>
      <c r="G25" s="31"/>
      <c r="H25" s="145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</row>
    <row r="26" s="16" customFormat="1" ht="66" customHeight="1" spans="1:16383">
      <c r="A26" s="144"/>
      <c r="B26" s="31"/>
      <c r="C26" s="31"/>
      <c r="D26" s="146"/>
      <c r="E26" s="146"/>
      <c r="F26" s="146"/>
      <c r="G26" s="146"/>
      <c r="H26" s="145"/>
      <c r="I26" s="149"/>
      <c r="J26" s="149"/>
      <c r="K26" s="149"/>
      <c r="L26" s="149"/>
      <c r="M26" s="149"/>
      <c r="N26" s="1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</row>
    <row r="27" s="16" customFormat="1" ht="80" customHeight="1" spans="1:14">
      <c r="A27" s="40" t="s">
        <v>36</v>
      </c>
      <c r="B27" s="147"/>
      <c r="C27" s="4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ht="14" customHeight="1" spans="1:7">
      <c r="A28" s="41" t="s">
        <v>37</v>
      </c>
      <c r="B28" s="148" t="s">
        <v>37</v>
      </c>
      <c r="C28" s="41"/>
      <c r="D28" s="41"/>
      <c r="E28" s="41"/>
      <c r="F28" s="41"/>
      <c r="G28" s="41"/>
    </row>
  </sheetData>
  <mergeCells count="9">
    <mergeCell ref="A2:H2"/>
    <mergeCell ref="A3:C3"/>
    <mergeCell ref="D3:G3"/>
    <mergeCell ref="C4:G4"/>
    <mergeCell ref="A27:H27"/>
    <mergeCell ref="A4:A5"/>
    <mergeCell ref="B4:B5"/>
    <mergeCell ref="H4:H5"/>
    <mergeCell ref="H25:H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5" zoomScaleNormal="75" topLeftCell="A21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3" width="20.75" style="15" customWidth="1"/>
    <col min="4" max="4" width="15" style="15" customWidth="1"/>
    <col min="5" max="5" width="16.875" style="15" customWidth="1"/>
    <col min="6" max="6" width="23.8333333333333" style="15" customWidth="1"/>
    <col min="7" max="7" width="22.55" style="15" customWidth="1"/>
    <col min="8" max="8" width="36.0416666666667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60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7" customHeight="1" spans="1:12">
      <c r="A3" s="132" t="s">
        <v>46</v>
      </c>
      <c r="B3" s="132"/>
      <c r="C3" s="132"/>
      <c r="D3" s="132"/>
      <c r="E3" s="22" t="s">
        <v>3</v>
      </c>
      <c r="F3" s="22"/>
      <c r="G3" s="22"/>
      <c r="H3" s="13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134">
        <f>B7+B15+B17+B19</f>
        <v>22047</v>
      </c>
      <c r="C6" s="135">
        <f>C7+C15+C17+C19</f>
        <v>19524</v>
      </c>
      <c r="D6" s="135">
        <v>0</v>
      </c>
      <c r="E6" s="135">
        <f>E7+E10+E12+E15+E17+E19</f>
        <v>424</v>
      </c>
      <c r="F6" s="135">
        <f>F7+F10+F12+F15+F17+F19</f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135">
        <f>B8+B10</f>
        <v>9399</v>
      </c>
      <c r="C7" s="135">
        <f>C8+C10</f>
        <v>8875</v>
      </c>
      <c r="D7" s="135"/>
      <c r="E7" s="135">
        <f>E8+E10</f>
        <v>424</v>
      </c>
      <c r="F7" s="135">
        <f>F8+F10</f>
        <v>100</v>
      </c>
      <c r="G7" s="135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135">
        <v>9299</v>
      </c>
      <c r="C8" s="135">
        <v>8775</v>
      </c>
      <c r="D8" s="135"/>
      <c r="E8" s="135">
        <v>424</v>
      </c>
      <c r="F8" s="5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135">
        <v>9299</v>
      </c>
      <c r="C9" s="135">
        <v>8775</v>
      </c>
      <c r="D9" s="135"/>
      <c r="E9" s="135">
        <v>424</v>
      </c>
      <c r="F9" s="5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135">
        <v>100</v>
      </c>
      <c r="C10" s="135">
        <v>100</v>
      </c>
      <c r="D10" s="136"/>
      <c r="E10" s="136"/>
      <c r="F10" s="5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135">
        <v>100</v>
      </c>
      <c r="C11" s="135">
        <v>100</v>
      </c>
      <c r="D11" s="136"/>
      <c r="E11" s="136"/>
      <c r="F11" s="5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136"/>
      <c r="C12" s="136"/>
      <c r="D12" s="136"/>
      <c r="E12" s="136"/>
      <c r="F12" s="5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136"/>
      <c r="C13" s="136"/>
      <c r="D13" s="136"/>
      <c r="E13" s="136"/>
      <c r="F13" s="5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135">
        <v>9399</v>
      </c>
      <c r="C14" s="135">
        <v>8875</v>
      </c>
      <c r="D14" s="135"/>
      <c r="E14" s="135">
        <v>424</v>
      </c>
      <c r="F14" s="5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135">
        <v>6647</v>
      </c>
      <c r="C15" s="135">
        <v>6647</v>
      </c>
      <c r="D15" s="135"/>
      <c r="E15" s="135"/>
      <c r="F15" s="5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135">
        <v>6647</v>
      </c>
      <c r="C16" s="135">
        <v>6647</v>
      </c>
      <c r="D16" s="135"/>
      <c r="E16" s="135"/>
      <c r="F16" s="57"/>
      <c r="G16" s="27"/>
      <c r="H16" s="28"/>
      <c r="I16" s="17"/>
      <c r="J16" s="17"/>
      <c r="K16" s="17"/>
      <c r="L16" s="17"/>
    </row>
    <row r="17" s="15" customFormat="1" ht="56" customHeight="1" spans="1:12">
      <c r="A17" s="29" t="s">
        <v>24</v>
      </c>
      <c r="B17" s="137">
        <v>1999</v>
      </c>
      <c r="C17" s="137"/>
      <c r="D17" s="137"/>
      <c r="E17" s="137"/>
      <c r="F17" s="138"/>
      <c r="G17" s="139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137">
        <v>1999</v>
      </c>
      <c r="C18" s="137"/>
      <c r="D18" s="137"/>
      <c r="E18" s="139"/>
      <c r="F18" s="138"/>
      <c r="G18" s="139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135">
        <v>4002</v>
      </c>
      <c r="C19" s="135">
        <v>4002</v>
      </c>
      <c r="D19" s="136"/>
      <c r="E19" s="27"/>
      <c r="F19" s="5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140"/>
      <c r="C20" s="140"/>
      <c r="D20" s="113"/>
      <c r="E20" s="31"/>
      <c r="F20" s="57"/>
      <c r="G20" s="27"/>
      <c r="H20" s="59"/>
      <c r="I20" s="45"/>
      <c r="J20" s="17"/>
      <c r="K20" s="46"/>
      <c r="L20" s="47"/>
    </row>
    <row r="21" s="15" customFormat="1" ht="75" spans="1:12">
      <c r="A21" s="29" t="s">
        <v>30</v>
      </c>
      <c r="B21" s="136">
        <v>14278.16</v>
      </c>
      <c r="C21" s="136">
        <v>13845.73</v>
      </c>
      <c r="D21" s="136"/>
      <c r="E21" s="136">
        <v>352.43</v>
      </c>
      <c r="F21" s="135">
        <v>80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115">
        <f>B21/B6</f>
        <v>0.647623712976822</v>
      </c>
      <c r="C22" s="115">
        <f>C21/C6</f>
        <v>0.709164617906167</v>
      </c>
      <c r="D22" s="115"/>
      <c r="E22" s="115">
        <f>E21/E6</f>
        <v>0.831202830188679</v>
      </c>
      <c r="F22" s="115">
        <f>F21/F6</f>
        <v>0.8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113"/>
      <c r="C23" s="117"/>
      <c r="D23" s="116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113">
        <v>335.04</v>
      </c>
      <c r="C24" s="113">
        <v>335.04</v>
      </c>
      <c r="D24" s="117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zoomScale="71" zoomScaleNormal="71" topLeftCell="A22" workbookViewId="0">
      <selection activeCell="A26" sqref="A26:H26"/>
    </sheetView>
  </sheetViews>
  <sheetFormatPr defaultColWidth="9.64166666666667" defaultRowHeight="15"/>
  <cols>
    <col min="1" max="1" width="34.5833333333333" style="15" customWidth="1"/>
    <col min="2" max="2" width="16.5833333333333" style="15" customWidth="1"/>
    <col min="3" max="3" width="24.1666666666667" style="125" customWidth="1"/>
    <col min="4" max="4" width="13.8666666666667" style="15" customWidth="1"/>
    <col min="5" max="5" width="16.45" style="15" customWidth="1"/>
    <col min="6" max="6" width="17.9166666666667" style="15" customWidth="1"/>
    <col min="7" max="7" width="20.6833333333333" style="15" customWidth="1"/>
    <col min="8" max="8" width="36.3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C1" s="125"/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26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47</v>
      </c>
      <c r="B3" s="20"/>
      <c r="C3" s="127" t="s">
        <v>3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128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0" customHeight="1" spans="1:12">
      <c r="A5" s="24"/>
      <c r="B5" s="24"/>
      <c r="C5" s="128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C6+E6+F6</f>
        <v>8373</v>
      </c>
      <c r="C6" s="27">
        <f>C7+C15+C17+C19</f>
        <v>7623</v>
      </c>
      <c r="D6" s="27"/>
      <c r="E6" s="27">
        <v>690</v>
      </c>
      <c r="F6" s="27">
        <v>60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B9+B11</f>
        <v>3974</v>
      </c>
      <c r="C7" s="27">
        <f>C8+C10</f>
        <v>3224</v>
      </c>
      <c r="D7" s="27"/>
      <c r="E7" s="27">
        <f>E8+E10</f>
        <v>690</v>
      </c>
      <c r="F7" s="27">
        <v>60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3624</v>
      </c>
      <c r="C8" s="27">
        <v>3124</v>
      </c>
      <c r="D8" s="27"/>
      <c r="E8" s="27">
        <v>440</v>
      </c>
      <c r="F8" s="27">
        <v>60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3624</v>
      </c>
      <c r="C9" s="27">
        <v>3124</v>
      </c>
      <c r="D9" s="27"/>
      <c r="E9" s="27">
        <v>440</v>
      </c>
      <c r="F9" s="27">
        <v>60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350</v>
      </c>
      <c r="C10" s="27">
        <v>100</v>
      </c>
      <c r="D10" s="27"/>
      <c r="E10" s="27">
        <v>250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>B10</f>
        <v>350</v>
      </c>
      <c r="C11" s="27">
        <f>C10</f>
        <v>100</v>
      </c>
      <c r="D11" s="27"/>
      <c r="E11" s="27">
        <f>E10</f>
        <v>250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B7</f>
        <v>3974</v>
      </c>
      <c r="C14" s="27">
        <f>C9+C11</f>
        <v>3224</v>
      </c>
      <c r="D14" s="27"/>
      <c r="E14" s="27">
        <f>E9+E11</f>
        <v>690</v>
      </c>
      <c r="F14" s="27">
        <v>60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1720</v>
      </c>
      <c r="C15" s="27">
        <v>1720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1720</v>
      </c>
      <c r="C16" s="27">
        <v>1720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62" customHeight="1" spans="1:12">
      <c r="A17" s="29" t="s">
        <v>24</v>
      </c>
      <c r="B17" s="71">
        <v>603</v>
      </c>
      <c r="C17" s="71">
        <v>603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2076</v>
      </c>
      <c r="C19" s="27">
        <v>2076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9" t="s">
        <v>23</v>
      </c>
      <c r="B20" s="27">
        <v>2076</v>
      </c>
      <c r="C20" s="27">
        <v>2076</v>
      </c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55" customHeight="1" spans="1:12">
      <c r="A21" s="26" t="s">
        <v>29</v>
      </c>
      <c r="B21" s="27">
        <v>5234.75</v>
      </c>
      <c r="C21" s="27">
        <v>4673.16</v>
      </c>
      <c r="D21" s="31"/>
      <c r="E21" s="31">
        <v>514.08</v>
      </c>
      <c r="F21" s="27">
        <v>47.5069</v>
      </c>
      <c r="G21" s="27"/>
      <c r="H21" s="32"/>
      <c r="I21" s="45"/>
      <c r="J21" s="17"/>
      <c r="K21" s="46"/>
      <c r="L21" s="47"/>
    </row>
    <row r="22" s="15" customFormat="1" ht="62" customHeight="1" spans="1:12">
      <c r="A22" s="29" t="s">
        <v>30</v>
      </c>
      <c r="B22" s="27">
        <f t="shared" ref="B22:F22" si="0">B21</f>
        <v>5234.75</v>
      </c>
      <c r="C22" s="27">
        <f t="shared" si="0"/>
        <v>4673.16</v>
      </c>
      <c r="D22" s="31"/>
      <c r="E22" s="31">
        <f t="shared" si="0"/>
        <v>514.08</v>
      </c>
      <c r="F22" s="27">
        <f t="shared" si="0"/>
        <v>47.5069</v>
      </c>
      <c r="G22" s="27"/>
      <c r="H22" s="28" t="s">
        <v>31</v>
      </c>
      <c r="I22" s="45"/>
      <c r="J22" s="17"/>
      <c r="K22" s="46"/>
      <c r="L22" s="47"/>
    </row>
    <row r="23" s="15" customFormat="1" ht="106" customHeight="1" spans="1:12">
      <c r="A23" s="29" t="s">
        <v>32</v>
      </c>
      <c r="B23" s="33">
        <f>B21/B6</f>
        <v>0.625194076197301</v>
      </c>
      <c r="C23" s="33">
        <f>C21/C6</f>
        <v>0.613034238488784</v>
      </c>
      <c r="D23" s="33"/>
      <c r="E23" s="33">
        <f>E21/E6</f>
        <v>0.74504347826087</v>
      </c>
      <c r="F23" s="33">
        <f>F21/F6</f>
        <v>0.791781666666667</v>
      </c>
      <c r="G23" s="27"/>
      <c r="H23" s="34" t="s">
        <v>33</v>
      </c>
      <c r="I23" s="45"/>
      <c r="J23" s="17"/>
      <c r="K23" s="46"/>
      <c r="L23" s="48"/>
    </row>
    <row r="24" s="16" customFormat="1" ht="45" customHeight="1" spans="1:14">
      <c r="A24" s="26" t="s">
        <v>34</v>
      </c>
      <c r="B24" s="31">
        <v>0</v>
      </c>
      <c r="C24" s="129"/>
      <c r="D24" s="29"/>
      <c r="E24" s="29"/>
      <c r="F24" s="29"/>
      <c r="G24" s="29"/>
      <c r="H24" s="28"/>
      <c r="I24" s="45"/>
      <c r="J24" s="17"/>
      <c r="K24" s="46"/>
      <c r="L24" s="48"/>
      <c r="M24" s="15"/>
      <c r="N24" s="15"/>
    </row>
    <row r="25" s="16" customFormat="1" ht="64" customHeight="1" spans="1:14">
      <c r="A25" s="35" t="s">
        <v>35</v>
      </c>
      <c r="B25" s="36">
        <v>0</v>
      </c>
      <c r="C25" s="129"/>
      <c r="D25" s="35"/>
      <c r="E25" s="35"/>
      <c r="F25" s="35"/>
      <c r="G25" s="35"/>
      <c r="H25" s="38" t="s">
        <v>31</v>
      </c>
      <c r="I25" s="45"/>
      <c r="J25" s="17"/>
      <c r="K25" s="46"/>
      <c r="L25" s="48"/>
      <c r="M25" s="15"/>
      <c r="N25" s="15"/>
    </row>
    <row r="26" s="16" customFormat="1" ht="52" customHeight="1" spans="1:16384">
      <c r="A26" s="29"/>
      <c r="B26" s="31"/>
      <c r="C26" s="30"/>
      <c r="D26" s="31"/>
      <c r="E26" s="31"/>
      <c r="F26" s="31"/>
      <c r="G26" s="31"/>
      <c r="H26" s="3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="16" customFormat="1" ht="80" customHeight="1" spans="1:14">
      <c r="A27" s="40" t="s">
        <v>36</v>
      </c>
      <c r="B27" s="40"/>
      <c r="C27" s="13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s="15" customFormat="1" ht="14" customHeight="1" spans="1:12">
      <c r="A28" s="41" t="s">
        <v>37</v>
      </c>
      <c r="B28" s="41"/>
      <c r="C28" s="131"/>
      <c r="D28" s="41"/>
      <c r="E28" s="41"/>
      <c r="F28" s="41"/>
      <c r="G28" s="42"/>
      <c r="I28" s="17"/>
      <c r="J28" s="17"/>
      <c r="K28" s="17"/>
      <c r="L28" s="17"/>
    </row>
  </sheetData>
  <mergeCells count="8">
    <mergeCell ref="A2:H2"/>
    <mergeCell ref="A3:B3"/>
    <mergeCell ref="C3:E3"/>
    <mergeCell ref="C4:G4"/>
    <mergeCell ref="A27:H27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7"/>
  <sheetViews>
    <sheetView zoomScale="75" zoomScaleNormal="75" topLeftCell="A21" workbookViewId="0">
      <selection activeCell="A25" sqref="A25:H25"/>
    </sheetView>
  </sheetViews>
  <sheetFormatPr defaultColWidth="9.64166666666667" defaultRowHeight="15"/>
  <cols>
    <col min="1" max="1" width="31.1083333333333" style="105" customWidth="1"/>
    <col min="2" max="2" width="16.2416666666667" style="105" customWidth="1"/>
    <col min="3" max="3" width="22.9666666666667" style="105" customWidth="1"/>
    <col min="4" max="4" width="15.2666666666667" style="107" customWidth="1"/>
    <col min="5" max="5" width="16.45" style="105" customWidth="1"/>
    <col min="6" max="6" width="19.8166666666667" style="105" customWidth="1"/>
    <col min="7" max="7" width="20.7416666666667" style="105" customWidth="1"/>
    <col min="8" max="8" width="33.75" style="105" customWidth="1"/>
    <col min="9" max="9" width="18.6333333333333" style="108" customWidth="1"/>
    <col min="10" max="10" width="12.3666666666667" style="108" customWidth="1"/>
    <col min="11" max="11" width="13.45" style="108" customWidth="1"/>
    <col min="12" max="12" width="15.3833333333333" style="108" customWidth="1"/>
    <col min="13" max="13" width="9" style="105"/>
    <col min="14" max="14" width="11.0916666666667" style="105"/>
    <col min="15" max="32" width="9" style="105"/>
    <col min="33" max="16384" width="9.64166666666667" style="105"/>
  </cols>
  <sheetData>
    <row r="1" s="105" customFormat="1" ht="23" customHeight="1" spans="1:12">
      <c r="A1" s="109" t="s">
        <v>0</v>
      </c>
      <c r="D1" s="107"/>
      <c r="I1" s="108"/>
      <c r="J1" s="108"/>
      <c r="K1" s="108"/>
      <c r="L1" s="108"/>
    </row>
    <row r="2" s="105" customFormat="1" ht="51" customHeight="1" spans="1:12">
      <c r="A2" s="110" t="s">
        <v>48</v>
      </c>
      <c r="B2" s="110"/>
      <c r="C2" s="110"/>
      <c r="D2" s="111"/>
      <c r="E2" s="110"/>
      <c r="F2" s="110"/>
      <c r="G2" s="110"/>
      <c r="H2" s="110"/>
      <c r="I2" s="108"/>
      <c r="J2" s="108"/>
      <c r="K2" s="108"/>
      <c r="L2" s="108"/>
    </row>
    <row r="3" s="105" customFormat="1" ht="36" customHeight="1" spans="1:12">
      <c r="A3" s="20" t="s">
        <v>49</v>
      </c>
      <c r="B3" s="20"/>
      <c r="C3" s="21"/>
      <c r="D3" s="21"/>
      <c r="E3" s="21"/>
      <c r="F3" s="54" t="s">
        <v>3</v>
      </c>
      <c r="G3" s="54"/>
      <c r="H3" s="23" t="s">
        <v>4</v>
      </c>
      <c r="I3" s="108"/>
      <c r="J3" s="108"/>
      <c r="K3" s="108"/>
      <c r="L3" s="108"/>
    </row>
    <row r="4" s="105" customFormat="1" ht="29" customHeight="1" spans="1:12">
      <c r="A4" s="24"/>
      <c r="B4" s="24" t="s">
        <v>5</v>
      </c>
      <c r="C4" s="24" t="s">
        <v>6</v>
      </c>
      <c r="D4" s="112"/>
      <c r="E4" s="24"/>
      <c r="F4" s="24"/>
      <c r="G4" s="24"/>
      <c r="H4" s="25" t="s">
        <v>7</v>
      </c>
      <c r="I4" s="108"/>
      <c r="J4" s="108"/>
      <c r="K4" s="108"/>
      <c r="L4" s="108"/>
    </row>
    <row r="5" s="105" customFormat="1" ht="82" customHeight="1" spans="1:12">
      <c r="A5" s="24"/>
      <c r="B5" s="24"/>
      <c r="C5" s="24" t="s">
        <v>8</v>
      </c>
      <c r="D5" s="112" t="s">
        <v>9</v>
      </c>
      <c r="E5" s="24" t="s">
        <v>10</v>
      </c>
      <c r="F5" s="24" t="s">
        <v>11</v>
      </c>
      <c r="G5" s="24" t="s">
        <v>12</v>
      </c>
      <c r="H5" s="25"/>
      <c r="I5" s="108"/>
      <c r="J5" s="108"/>
      <c r="K5" s="108"/>
      <c r="L5" s="108"/>
    </row>
    <row r="6" s="105" customFormat="1" ht="51" customHeight="1" spans="1:12">
      <c r="A6" s="26" t="s">
        <v>13</v>
      </c>
      <c r="B6" s="31">
        <f t="shared" ref="B6:B11" si="0">SUM(C6:G6)</f>
        <v>12428</v>
      </c>
      <c r="C6" s="31">
        <f t="shared" ref="C6:F6" si="1">C7+C15+C17+C19</f>
        <v>12082</v>
      </c>
      <c r="D6" s="113"/>
      <c r="E6" s="31">
        <f t="shared" si="1"/>
        <v>266</v>
      </c>
      <c r="F6" s="31">
        <f t="shared" si="1"/>
        <v>80</v>
      </c>
      <c r="G6" s="31"/>
      <c r="H6" s="28" t="s">
        <v>14</v>
      </c>
      <c r="I6" s="108"/>
      <c r="J6" s="108"/>
      <c r="K6" s="108"/>
      <c r="L6" s="108"/>
    </row>
    <row r="7" s="105" customFormat="1" ht="51" customHeight="1" spans="1:12">
      <c r="A7" s="29" t="s">
        <v>15</v>
      </c>
      <c r="B7" s="31">
        <f t="shared" si="0"/>
        <v>5973</v>
      </c>
      <c r="C7" s="31">
        <f>C8+C10</f>
        <v>5627</v>
      </c>
      <c r="D7" s="113"/>
      <c r="E7" s="31">
        <f>E8+E10</f>
        <v>266</v>
      </c>
      <c r="F7" s="31">
        <f>F8+F10+F11</f>
        <v>80</v>
      </c>
      <c r="G7" s="31"/>
      <c r="H7" s="28"/>
      <c r="I7" s="108"/>
      <c r="J7" s="108"/>
      <c r="K7" s="108"/>
      <c r="L7" s="108"/>
    </row>
    <row r="8" s="105" customFormat="1" ht="51" customHeight="1" spans="1:12">
      <c r="A8" s="29" t="s">
        <v>16</v>
      </c>
      <c r="B8" s="31">
        <f t="shared" si="0"/>
        <v>5773</v>
      </c>
      <c r="C8" s="31">
        <v>5527</v>
      </c>
      <c r="D8" s="113"/>
      <c r="E8" s="31">
        <v>166</v>
      </c>
      <c r="F8" s="31">
        <v>80</v>
      </c>
      <c r="G8" s="31"/>
      <c r="H8" s="28"/>
      <c r="I8" s="108"/>
      <c r="J8" s="108"/>
      <c r="K8" s="108"/>
      <c r="L8" s="108"/>
    </row>
    <row r="9" s="105" customFormat="1" ht="51" customHeight="1" spans="1:12">
      <c r="A9" s="29" t="s">
        <v>17</v>
      </c>
      <c r="B9" s="31">
        <f t="shared" si="0"/>
        <v>5773</v>
      </c>
      <c r="C9" s="31">
        <v>5527</v>
      </c>
      <c r="D9" s="113"/>
      <c r="E9" s="31">
        <v>166</v>
      </c>
      <c r="F9" s="31">
        <v>80</v>
      </c>
      <c r="G9" s="31"/>
      <c r="H9" s="28"/>
      <c r="I9" s="108"/>
      <c r="J9" s="108"/>
      <c r="K9" s="108"/>
      <c r="L9" s="108"/>
    </row>
    <row r="10" s="105" customFormat="1" ht="51" customHeight="1" spans="1:14">
      <c r="A10" s="29" t="s">
        <v>18</v>
      </c>
      <c r="B10" s="31">
        <f t="shared" si="0"/>
        <v>200</v>
      </c>
      <c r="C10" s="31">
        <v>100</v>
      </c>
      <c r="D10" s="113"/>
      <c r="E10" s="31">
        <v>100</v>
      </c>
      <c r="F10" s="31"/>
      <c r="G10" s="31"/>
      <c r="H10" s="28"/>
      <c r="I10" s="43"/>
      <c r="J10" s="43"/>
      <c r="K10" s="43"/>
      <c r="L10" s="43"/>
      <c r="M10" s="122"/>
      <c r="N10" s="122"/>
    </row>
    <row r="11" s="105" customFormat="1" ht="51" customHeight="1" spans="1:14">
      <c r="A11" s="29" t="s">
        <v>17</v>
      </c>
      <c r="B11" s="31">
        <f t="shared" si="0"/>
        <v>200</v>
      </c>
      <c r="C11" s="31">
        <v>100</v>
      </c>
      <c r="D11" s="113"/>
      <c r="E11" s="31">
        <v>100</v>
      </c>
      <c r="F11" s="31"/>
      <c r="G11" s="31"/>
      <c r="H11" s="28"/>
      <c r="I11" s="43"/>
      <c r="J11" s="43"/>
      <c r="K11" s="43"/>
      <c r="L11" s="43"/>
      <c r="M11" s="122"/>
      <c r="N11" s="122"/>
    </row>
    <row r="12" s="105" customFormat="1" ht="51" customHeight="1" spans="1:12">
      <c r="A12" s="29" t="s">
        <v>19</v>
      </c>
      <c r="B12" s="31"/>
      <c r="C12" s="31"/>
      <c r="D12" s="113"/>
      <c r="E12" s="31"/>
      <c r="F12" s="31"/>
      <c r="G12" s="31"/>
      <c r="H12" s="28"/>
      <c r="I12" s="108"/>
      <c r="J12" s="108"/>
      <c r="K12" s="108"/>
      <c r="L12" s="108"/>
    </row>
    <row r="13" s="105" customFormat="1" ht="51" customHeight="1" spans="1:12">
      <c r="A13" s="29" t="s">
        <v>17</v>
      </c>
      <c r="B13" s="31"/>
      <c r="C13" s="31"/>
      <c r="D13" s="113"/>
      <c r="E13" s="31"/>
      <c r="F13" s="31"/>
      <c r="G13" s="31"/>
      <c r="H13" s="28"/>
      <c r="I13" s="108"/>
      <c r="J13" s="108"/>
      <c r="K13" s="108"/>
      <c r="L13" s="108"/>
    </row>
    <row r="14" s="105" customFormat="1" ht="73" customHeight="1" spans="1:12">
      <c r="A14" s="29" t="s">
        <v>20</v>
      </c>
      <c r="B14" s="31">
        <f t="shared" ref="B14:B17" si="2">SUM(C14:G14)</f>
        <v>5973</v>
      </c>
      <c r="C14" s="31">
        <v>5627</v>
      </c>
      <c r="D14" s="113"/>
      <c r="E14" s="31">
        <v>266</v>
      </c>
      <c r="F14" s="31">
        <v>80</v>
      </c>
      <c r="G14" s="31"/>
      <c r="H14" s="28" t="s">
        <v>21</v>
      </c>
      <c r="I14" s="108"/>
      <c r="J14" s="108"/>
      <c r="K14" s="108"/>
      <c r="L14" s="108"/>
    </row>
    <row r="15" s="105" customFormat="1" ht="51" customHeight="1" spans="1:12">
      <c r="A15" s="29" t="s">
        <v>22</v>
      </c>
      <c r="B15" s="31">
        <f t="shared" si="2"/>
        <v>3972</v>
      </c>
      <c r="C15" s="31">
        <v>3972</v>
      </c>
      <c r="D15" s="113"/>
      <c r="E15" s="31"/>
      <c r="F15" s="31"/>
      <c r="G15" s="31"/>
      <c r="H15" s="28"/>
      <c r="I15" s="108"/>
      <c r="J15" s="108"/>
      <c r="K15" s="108"/>
      <c r="L15" s="108"/>
    </row>
    <row r="16" s="105" customFormat="1" ht="51" customHeight="1" spans="1:12">
      <c r="A16" s="29" t="s">
        <v>23</v>
      </c>
      <c r="B16" s="31">
        <f t="shared" si="2"/>
        <v>3972</v>
      </c>
      <c r="C16" s="31">
        <v>3972</v>
      </c>
      <c r="D16" s="113"/>
      <c r="E16" s="31"/>
      <c r="F16" s="31"/>
      <c r="G16" s="31"/>
      <c r="H16" s="28"/>
      <c r="I16" s="108"/>
      <c r="J16" s="108"/>
      <c r="K16" s="108"/>
      <c r="L16" s="108"/>
    </row>
    <row r="17" s="105" customFormat="1" ht="72" customHeight="1" spans="1:12">
      <c r="A17" s="29" t="s">
        <v>24</v>
      </c>
      <c r="B17" s="31">
        <v>643</v>
      </c>
      <c r="C17" s="31">
        <v>643</v>
      </c>
      <c r="D17" s="113"/>
      <c r="E17" s="31"/>
      <c r="F17" s="31"/>
      <c r="G17" s="31"/>
      <c r="H17" s="28" t="s">
        <v>25</v>
      </c>
      <c r="I17" s="108"/>
      <c r="J17" s="108"/>
      <c r="K17" s="108"/>
      <c r="L17" s="108"/>
    </row>
    <row r="18" s="105" customFormat="1" ht="51" customHeight="1" spans="1:12">
      <c r="A18" s="29" t="s">
        <v>23</v>
      </c>
      <c r="B18" s="31"/>
      <c r="C18" s="31"/>
      <c r="D18" s="113"/>
      <c r="E18" s="31"/>
      <c r="F18" s="31"/>
      <c r="G18" s="31"/>
      <c r="H18" s="28" t="s">
        <v>26</v>
      </c>
      <c r="I18" s="108"/>
      <c r="J18" s="108"/>
      <c r="K18" s="108"/>
      <c r="L18" s="108"/>
    </row>
    <row r="19" s="105" customFormat="1" ht="75" spans="1:12">
      <c r="A19" s="29" t="s">
        <v>27</v>
      </c>
      <c r="B19" s="31">
        <v>1840</v>
      </c>
      <c r="C19" s="31">
        <v>1840</v>
      </c>
      <c r="D19" s="113"/>
      <c r="E19" s="31"/>
      <c r="F19" s="31"/>
      <c r="G19" s="31"/>
      <c r="H19" s="28" t="s">
        <v>28</v>
      </c>
      <c r="I19" s="108"/>
      <c r="J19" s="108"/>
      <c r="K19" s="108"/>
      <c r="L19" s="108"/>
    </row>
    <row r="20" s="105" customFormat="1" ht="55" customHeight="1" spans="1:12">
      <c r="A20" s="26" t="s">
        <v>29</v>
      </c>
      <c r="B20" s="31">
        <f t="shared" ref="B20:F20" si="3">B21</f>
        <v>8352.1063</v>
      </c>
      <c r="C20" s="31">
        <f t="shared" si="3"/>
        <v>8155.775</v>
      </c>
      <c r="D20" s="113"/>
      <c r="E20" s="31">
        <f t="shared" si="3"/>
        <v>171.839</v>
      </c>
      <c r="F20" s="31">
        <f t="shared" si="3"/>
        <v>24.4923</v>
      </c>
      <c r="G20" s="31"/>
      <c r="H20" s="114"/>
      <c r="I20" s="123"/>
      <c r="J20" s="108"/>
      <c r="K20" s="124"/>
      <c r="L20" s="47"/>
    </row>
    <row r="21" s="105" customFormat="1" ht="75" spans="1:12">
      <c r="A21" s="29" t="s">
        <v>30</v>
      </c>
      <c r="B21" s="31">
        <f>SUM(C21:F21)</f>
        <v>8352.1063</v>
      </c>
      <c r="C21" s="31">
        <v>8155.775</v>
      </c>
      <c r="D21" s="113"/>
      <c r="E21" s="31">
        <v>171.839</v>
      </c>
      <c r="F21" s="31">
        <v>24.4923</v>
      </c>
      <c r="G21" s="31"/>
      <c r="H21" s="28" t="s">
        <v>31</v>
      </c>
      <c r="I21" s="123"/>
      <c r="J21" s="108"/>
      <c r="K21" s="124"/>
      <c r="L21" s="47"/>
    </row>
    <row r="22" s="105" customFormat="1" ht="125" customHeight="1" spans="1:12">
      <c r="A22" s="29" t="s">
        <v>32</v>
      </c>
      <c r="B22" s="33">
        <f>B20/B6</f>
        <v>0.672039451239137</v>
      </c>
      <c r="C22" s="33">
        <f t="shared" ref="C22:F22" si="4">C21/C6</f>
        <v>0.675035176295315</v>
      </c>
      <c r="D22" s="115"/>
      <c r="E22" s="33">
        <f t="shared" si="4"/>
        <v>0.646011278195489</v>
      </c>
      <c r="F22" s="33">
        <f t="shared" si="4"/>
        <v>0.30615375</v>
      </c>
      <c r="G22" s="31"/>
      <c r="H22" s="34" t="s">
        <v>33</v>
      </c>
      <c r="I22" s="123"/>
      <c r="J22" s="108"/>
      <c r="K22" s="124"/>
      <c r="L22" s="48"/>
    </row>
    <row r="23" s="106" customFormat="1" ht="49" customHeight="1" spans="1:14">
      <c r="A23" s="26" t="s">
        <v>34</v>
      </c>
      <c r="B23" s="31">
        <f>SUM(C23:G23)</f>
        <v>321.96</v>
      </c>
      <c r="C23" s="37">
        <f>C24</f>
        <v>321.96</v>
      </c>
      <c r="D23" s="116"/>
      <c r="E23" s="29"/>
      <c r="F23" s="29"/>
      <c r="G23" s="29"/>
      <c r="H23" s="28"/>
      <c r="I23" s="123"/>
      <c r="J23" s="108"/>
      <c r="K23" s="124"/>
      <c r="L23" s="48"/>
      <c r="M23" s="105"/>
      <c r="N23" s="105"/>
    </row>
    <row r="24" s="106" customFormat="1" ht="83" customHeight="1" spans="1:14">
      <c r="A24" s="35" t="s">
        <v>35</v>
      </c>
      <c r="B24" s="31">
        <f>SUM(C24:G24)</f>
        <v>321.96</v>
      </c>
      <c r="C24" s="37">
        <v>321.96</v>
      </c>
      <c r="D24" s="117"/>
      <c r="E24" s="35"/>
      <c r="F24" s="35"/>
      <c r="G24" s="35"/>
      <c r="H24" s="38" t="s">
        <v>31</v>
      </c>
      <c r="I24" s="123"/>
      <c r="J24" s="108"/>
      <c r="K24" s="124"/>
      <c r="L24" s="48"/>
      <c r="M24" s="105"/>
      <c r="N24" s="105"/>
    </row>
    <row r="25" s="106" customFormat="1" ht="66" customHeight="1" spans="1:256">
      <c r="A25" s="29"/>
      <c r="B25" s="31"/>
      <c r="C25" s="31"/>
      <c r="D25" s="113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</row>
    <row r="26" s="106" customFormat="1" ht="80" customHeight="1" spans="1:14">
      <c r="A26" s="40" t="s">
        <v>36</v>
      </c>
      <c r="B26" s="40"/>
      <c r="C26" s="40"/>
      <c r="D26" s="118"/>
      <c r="E26" s="40"/>
      <c r="F26" s="40"/>
      <c r="G26" s="40"/>
      <c r="H26" s="40"/>
      <c r="I26" s="108"/>
      <c r="J26" s="108"/>
      <c r="K26" s="108"/>
      <c r="L26" s="108"/>
      <c r="M26" s="105"/>
      <c r="N26" s="105"/>
    </row>
    <row r="27" s="105" customFormat="1" ht="14" customHeight="1" spans="1:12">
      <c r="A27" s="119" t="s">
        <v>37</v>
      </c>
      <c r="B27" s="119"/>
      <c r="C27" s="119"/>
      <c r="D27" s="120"/>
      <c r="E27" s="119"/>
      <c r="F27" s="119"/>
      <c r="G27" s="121"/>
      <c r="I27" s="108"/>
      <c r="J27" s="108"/>
      <c r="K27" s="108"/>
      <c r="L27" s="108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zoomScale="54" zoomScaleNormal="54" workbookViewId="0">
      <selection activeCell="A25" sqref="A25:H25"/>
    </sheetView>
  </sheetViews>
  <sheetFormatPr defaultColWidth="9" defaultRowHeight="15"/>
  <cols>
    <col min="1" max="1" width="31.1083333333333" style="74" customWidth="1"/>
    <col min="2" max="2" width="31.6666666666667" style="74" customWidth="1"/>
    <col min="3" max="3" width="22.9666666666667" style="74" customWidth="1"/>
    <col min="4" max="4" width="15.7583333333333" style="74" customWidth="1"/>
    <col min="5" max="5" width="16.45" style="74" customWidth="1"/>
    <col min="6" max="6" width="17.7083333333333" style="74" customWidth="1"/>
    <col min="7" max="7" width="21.4583333333333" style="74" customWidth="1"/>
    <col min="8" max="8" width="36.875" style="74" customWidth="1"/>
    <col min="9" max="9" width="18.6333333333333" style="75" customWidth="1"/>
    <col min="10" max="10" width="12.3666666666667" style="75" customWidth="1"/>
    <col min="11" max="11" width="13.45" style="75" customWidth="1"/>
    <col min="12" max="12" width="15.3833333333333" style="75" customWidth="1"/>
    <col min="13" max="13" width="9" style="74"/>
    <col min="14" max="14" width="11.0916666666667" style="74"/>
    <col min="15" max="16384" width="9" style="74"/>
  </cols>
  <sheetData>
    <row r="1" s="74" customFormat="1" ht="23" customHeight="1" spans="1:12">
      <c r="A1" s="76" t="s">
        <v>0</v>
      </c>
      <c r="I1" s="75"/>
      <c r="J1" s="75"/>
      <c r="K1" s="75"/>
      <c r="L1" s="75"/>
    </row>
    <row r="2" s="74" customFormat="1" ht="51" customHeight="1" spans="1:12">
      <c r="A2" s="77" t="s">
        <v>50</v>
      </c>
      <c r="B2" s="77"/>
      <c r="C2" s="77"/>
      <c r="D2" s="77"/>
      <c r="E2" s="77"/>
      <c r="F2" s="77"/>
      <c r="G2" s="77"/>
      <c r="H2" s="77"/>
      <c r="I2" s="75"/>
      <c r="J2" s="75"/>
      <c r="K2" s="75"/>
      <c r="L2" s="75"/>
    </row>
    <row r="3" s="74" customFormat="1" ht="41" customHeight="1" spans="1:12">
      <c r="A3" s="78" t="s">
        <v>51</v>
      </c>
      <c r="B3" s="78"/>
      <c r="C3" s="79" t="s">
        <v>3</v>
      </c>
      <c r="D3" s="79"/>
      <c r="E3" s="79"/>
      <c r="F3" s="80"/>
      <c r="G3" s="80"/>
      <c r="H3" s="81" t="s">
        <v>4</v>
      </c>
      <c r="I3" s="75"/>
      <c r="J3" s="75"/>
      <c r="K3" s="75"/>
      <c r="L3" s="75"/>
    </row>
    <row r="4" s="74" customFormat="1" ht="29" customHeight="1" spans="1:12">
      <c r="A4" s="82"/>
      <c r="B4" s="82" t="s">
        <v>5</v>
      </c>
      <c r="C4" s="82" t="s">
        <v>6</v>
      </c>
      <c r="D4" s="82"/>
      <c r="E4" s="82"/>
      <c r="F4" s="82"/>
      <c r="G4" s="82"/>
      <c r="H4" s="83" t="s">
        <v>7</v>
      </c>
      <c r="I4" s="75"/>
      <c r="J4" s="75"/>
      <c r="K4" s="75"/>
      <c r="L4" s="75"/>
    </row>
    <row r="5" s="74" customFormat="1" ht="113" customHeight="1" spans="1:12">
      <c r="A5" s="82"/>
      <c r="B5" s="82"/>
      <c r="C5" s="82" t="s">
        <v>8</v>
      </c>
      <c r="D5" s="82" t="s">
        <v>9</v>
      </c>
      <c r="E5" s="82" t="s">
        <v>10</v>
      </c>
      <c r="F5" s="82" t="s">
        <v>11</v>
      </c>
      <c r="G5" s="82" t="s">
        <v>12</v>
      </c>
      <c r="H5" s="83"/>
      <c r="I5" s="75"/>
      <c r="J5" s="75"/>
      <c r="K5" s="75"/>
      <c r="L5" s="75"/>
    </row>
    <row r="6" s="74" customFormat="1" ht="51" customHeight="1" spans="1:12">
      <c r="A6" s="26" t="s">
        <v>13</v>
      </c>
      <c r="B6" s="84">
        <f>B7+B15+B17+B19</f>
        <v>8884</v>
      </c>
      <c r="C6" s="84">
        <f>C7+C15+C17+C19</f>
        <v>8832</v>
      </c>
      <c r="D6" s="84"/>
      <c r="E6" s="84">
        <v>52</v>
      </c>
      <c r="F6" s="84"/>
      <c r="G6" s="84"/>
      <c r="H6" s="28" t="s">
        <v>14</v>
      </c>
      <c r="I6" s="75"/>
      <c r="J6" s="75"/>
      <c r="K6" s="75"/>
      <c r="L6" s="75"/>
    </row>
    <row r="7" s="74" customFormat="1" ht="51" customHeight="1" spans="1:12">
      <c r="A7" s="85" t="s">
        <v>15</v>
      </c>
      <c r="B7" s="84">
        <v>4634</v>
      </c>
      <c r="C7" s="84">
        <v>4582</v>
      </c>
      <c r="D7" s="84"/>
      <c r="E7" s="84">
        <v>52</v>
      </c>
      <c r="F7" s="84"/>
      <c r="G7" s="84"/>
      <c r="H7" s="28"/>
      <c r="I7" s="75"/>
      <c r="J7" s="75"/>
      <c r="K7" s="75"/>
      <c r="L7" s="75"/>
    </row>
    <row r="8" s="74" customFormat="1" ht="51" customHeight="1" spans="1:12">
      <c r="A8" s="85" t="s">
        <v>16</v>
      </c>
      <c r="B8" s="84">
        <v>4534</v>
      </c>
      <c r="C8" s="84">
        <v>4482</v>
      </c>
      <c r="D8" s="84"/>
      <c r="E8" s="84">
        <v>52</v>
      </c>
      <c r="F8" s="84"/>
      <c r="G8" s="84"/>
      <c r="H8" s="28"/>
      <c r="I8" s="75"/>
      <c r="J8" s="75"/>
      <c r="K8" s="75"/>
      <c r="L8" s="75"/>
    </row>
    <row r="9" s="74" customFormat="1" ht="51" customHeight="1" spans="1:12">
      <c r="A9" s="85" t="s">
        <v>17</v>
      </c>
      <c r="B9" s="84">
        <v>4534</v>
      </c>
      <c r="C9" s="84">
        <v>4482</v>
      </c>
      <c r="D9" s="84"/>
      <c r="E9" s="84">
        <v>52</v>
      </c>
      <c r="F9" s="84"/>
      <c r="G9" s="84"/>
      <c r="H9" s="28"/>
      <c r="I9" s="75"/>
      <c r="J9" s="75"/>
      <c r="K9" s="75"/>
      <c r="L9" s="75"/>
    </row>
    <row r="10" s="74" customFormat="1" ht="51" customHeight="1" spans="1:14">
      <c r="A10" s="85" t="s">
        <v>18</v>
      </c>
      <c r="B10" s="84">
        <v>100</v>
      </c>
      <c r="C10" s="84">
        <v>100</v>
      </c>
      <c r="D10" s="84"/>
      <c r="E10" s="84"/>
      <c r="F10" s="84"/>
      <c r="G10" s="84"/>
      <c r="H10" s="28"/>
      <c r="I10" s="98"/>
      <c r="J10" s="98"/>
      <c r="K10" s="98"/>
      <c r="L10" s="98"/>
      <c r="M10" s="99"/>
      <c r="N10" s="99"/>
    </row>
    <row r="11" s="74" customFormat="1" ht="51" customHeight="1" spans="1:14">
      <c r="A11" s="85" t="s">
        <v>17</v>
      </c>
      <c r="B11" s="84">
        <v>100</v>
      </c>
      <c r="C11" s="84">
        <v>100</v>
      </c>
      <c r="D11" s="84"/>
      <c r="E11" s="84"/>
      <c r="F11" s="84"/>
      <c r="G11" s="84"/>
      <c r="H11" s="28"/>
      <c r="I11" s="98"/>
      <c r="J11" s="98"/>
      <c r="K11" s="98"/>
      <c r="L11" s="98"/>
      <c r="M11" s="99"/>
      <c r="N11" s="99"/>
    </row>
    <row r="12" s="74" customFormat="1" ht="51" customHeight="1" spans="1:12">
      <c r="A12" s="85" t="s">
        <v>19</v>
      </c>
      <c r="B12" s="84"/>
      <c r="C12" s="84"/>
      <c r="D12" s="84"/>
      <c r="E12" s="84"/>
      <c r="F12" s="84"/>
      <c r="G12" s="84"/>
      <c r="H12" s="28"/>
      <c r="I12" s="75"/>
      <c r="J12" s="75"/>
      <c r="K12" s="75"/>
      <c r="L12" s="75"/>
    </row>
    <row r="13" s="74" customFormat="1" ht="51" customHeight="1" spans="1:12">
      <c r="A13" s="85" t="s">
        <v>17</v>
      </c>
      <c r="B13" s="84"/>
      <c r="C13" s="84"/>
      <c r="D13" s="84"/>
      <c r="E13" s="84"/>
      <c r="F13" s="84"/>
      <c r="G13" s="84"/>
      <c r="H13" s="28"/>
      <c r="I13" s="75"/>
      <c r="J13" s="75"/>
      <c r="K13" s="75"/>
      <c r="L13" s="75"/>
    </row>
    <row r="14" s="74" customFormat="1" ht="73" customHeight="1" spans="1:12">
      <c r="A14" s="85" t="s">
        <v>20</v>
      </c>
      <c r="B14" s="84">
        <v>4634</v>
      </c>
      <c r="C14" s="84">
        <v>4582</v>
      </c>
      <c r="D14" s="84"/>
      <c r="E14" s="84">
        <v>52</v>
      </c>
      <c r="F14" s="84"/>
      <c r="G14" s="84"/>
      <c r="H14" s="28" t="s">
        <v>21</v>
      </c>
      <c r="I14" s="75"/>
      <c r="J14" s="75"/>
      <c r="K14" s="75"/>
      <c r="L14" s="75"/>
    </row>
    <row r="15" s="74" customFormat="1" ht="51" customHeight="1" spans="1:12">
      <c r="A15" s="85" t="s">
        <v>22</v>
      </c>
      <c r="B15" s="84">
        <v>1746</v>
      </c>
      <c r="C15" s="84">
        <v>1746</v>
      </c>
      <c r="D15" s="84"/>
      <c r="E15" s="84"/>
      <c r="F15" s="84"/>
      <c r="G15" s="84"/>
      <c r="H15" s="28"/>
      <c r="I15" s="75"/>
      <c r="J15" s="75"/>
      <c r="K15" s="75"/>
      <c r="L15" s="75"/>
    </row>
    <row r="16" s="74" customFormat="1" ht="51" customHeight="1" spans="1:12">
      <c r="A16" s="85" t="s">
        <v>23</v>
      </c>
      <c r="B16" s="84">
        <v>1746</v>
      </c>
      <c r="C16" s="84">
        <v>1746</v>
      </c>
      <c r="D16" s="84"/>
      <c r="E16" s="84"/>
      <c r="F16" s="84"/>
      <c r="G16" s="84"/>
      <c r="H16" s="28"/>
      <c r="I16" s="75"/>
      <c r="J16" s="75"/>
      <c r="K16" s="75"/>
      <c r="L16" s="75"/>
    </row>
    <row r="17" s="74" customFormat="1" ht="58" customHeight="1" spans="1:12">
      <c r="A17" s="85" t="s">
        <v>24</v>
      </c>
      <c r="B17" s="84">
        <v>574</v>
      </c>
      <c r="C17" s="84">
        <v>574</v>
      </c>
      <c r="D17" s="84"/>
      <c r="E17" s="84"/>
      <c r="F17" s="84"/>
      <c r="G17" s="84"/>
      <c r="H17" s="28" t="s">
        <v>25</v>
      </c>
      <c r="I17" s="75"/>
      <c r="J17" s="75"/>
      <c r="K17" s="75"/>
      <c r="L17" s="75"/>
    </row>
    <row r="18" s="74" customFormat="1" ht="51" customHeight="1" spans="1:12">
      <c r="A18" s="85" t="s">
        <v>23</v>
      </c>
      <c r="B18" s="84">
        <v>574</v>
      </c>
      <c r="C18" s="84">
        <v>574</v>
      </c>
      <c r="D18" s="84"/>
      <c r="E18" s="84"/>
      <c r="F18" s="84"/>
      <c r="G18" s="84"/>
      <c r="H18" s="28" t="s">
        <v>26</v>
      </c>
      <c r="I18" s="75"/>
      <c r="J18" s="75"/>
      <c r="K18" s="75"/>
      <c r="L18" s="75"/>
    </row>
    <row r="19" s="74" customFormat="1" ht="60" customHeight="1" spans="1:12">
      <c r="A19" s="85" t="s">
        <v>27</v>
      </c>
      <c r="B19" s="84">
        <v>1930</v>
      </c>
      <c r="C19" s="84">
        <v>1930</v>
      </c>
      <c r="D19" s="84"/>
      <c r="E19" s="84"/>
      <c r="F19" s="84"/>
      <c r="G19" s="84"/>
      <c r="H19" s="28" t="s">
        <v>28</v>
      </c>
      <c r="I19" s="75"/>
      <c r="J19" s="75"/>
      <c r="K19" s="75"/>
      <c r="L19" s="75"/>
    </row>
    <row r="20" s="74" customFormat="1" ht="63" customHeight="1" spans="1:12">
      <c r="A20" s="26" t="s">
        <v>29</v>
      </c>
      <c r="B20" s="84">
        <v>5500.229635</v>
      </c>
      <c r="C20" s="84">
        <f>B20-E20</f>
        <v>5470.099635</v>
      </c>
      <c r="D20" s="84"/>
      <c r="E20" s="84">
        <v>30.13</v>
      </c>
      <c r="F20" s="84"/>
      <c r="G20" s="84"/>
      <c r="H20" s="86"/>
      <c r="I20" s="100"/>
      <c r="J20" s="75"/>
      <c r="K20" s="101"/>
      <c r="L20" s="102"/>
    </row>
    <row r="21" s="74" customFormat="1" ht="62" customHeight="1" spans="1:12">
      <c r="A21" s="85" t="s">
        <v>30</v>
      </c>
      <c r="B21" s="84">
        <v>5500.229635</v>
      </c>
      <c r="C21" s="84">
        <f>B21-E21</f>
        <v>5470.099635</v>
      </c>
      <c r="D21" s="84"/>
      <c r="E21" s="84">
        <v>30.13</v>
      </c>
      <c r="F21" s="84"/>
      <c r="G21" s="84"/>
      <c r="H21" s="28" t="s">
        <v>31</v>
      </c>
      <c r="I21" s="100"/>
      <c r="J21" s="75"/>
      <c r="K21" s="101"/>
      <c r="L21" s="102"/>
    </row>
    <row r="22" s="74" customFormat="1" ht="93" customHeight="1" spans="1:12">
      <c r="A22" s="85" t="s">
        <v>32</v>
      </c>
      <c r="B22" s="87">
        <f>B21/B6</f>
        <v>0.619116347928861</v>
      </c>
      <c r="C22" s="87">
        <f>C21/C6</f>
        <v>0.619350049252717</v>
      </c>
      <c r="D22" s="87"/>
      <c r="E22" s="87">
        <f>E21/E6</f>
        <v>0.579423076923077</v>
      </c>
      <c r="F22" s="84"/>
      <c r="G22" s="84"/>
      <c r="H22" s="34" t="s">
        <v>33</v>
      </c>
      <c r="I22" s="100"/>
      <c r="J22" s="75"/>
      <c r="K22" s="101"/>
      <c r="L22" s="103"/>
    </row>
    <row r="23" s="74" customFormat="1" ht="49" customHeight="1" spans="1:12">
      <c r="A23" s="26" t="s">
        <v>34</v>
      </c>
      <c r="B23" s="84"/>
      <c r="C23" s="88"/>
      <c r="D23" s="89"/>
      <c r="E23" s="89"/>
      <c r="F23" s="89"/>
      <c r="G23" s="89"/>
      <c r="H23" s="28"/>
      <c r="I23" s="100"/>
      <c r="J23" s="75"/>
      <c r="K23" s="101"/>
      <c r="L23" s="103"/>
    </row>
    <row r="24" s="74" customFormat="1" ht="76" customHeight="1" spans="1:12">
      <c r="A24" s="90" t="s">
        <v>35</v>
      </c>
      <c r="B24" s="91"/>
      <c r="C24" s="88"/>
      <c r="D24" s="88"/>
      <c r="E24" s="88"/>
      <c r="F24" s="88"/>
      <c r="G24" s="88"/>
      <c r="H24" s="38" t="s">
        <v>31</v>
      </c>
      <c r="I24" s="100"/>
      <c r="J24" s="75"/>
      <c r="K24" s="101"/>
      <c r="L24" s="103"/>
    </row>
    <row r="25" s="74" customFormat="1" ht="66" customHeight="1" spans="1:16384">
      <c r="A25" s="85"/>
      <c r="B25" s="92"/>
      <c r="C25" s="92"/>
      <c r="D25" s="92"/>
      <c r="E25" s="92"/>
      <c r="F25" s="92"/>
      <c r="G25" s="93"/>
      <c r="H25" s="9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74" customFormat="1" ht="80" customHeight="1" spans="1:12">
      <c r="A26" s="95" t="s">
        <v>36</v>
      </c>
      <c r="B26" s="95"/>
      <c r="C26" s="95"/>
      <c r="D26" s="95"/>
      <c r="E26" s="95"/>
      <c r="F26" s="95"/>
      <c r="G26" s="95"/>
      <c r="H26" s="95"/>
      <c r="I26" s="75"/>
      <c r="J26" s="75"/>
      <c r="K26" s="75"/>
      <c r="L26" s="75"/>
    </row>
    <row r="27" s="74" customFormat="1" ht="14" customHeight="1" spans="1:12">
      <c r="A27" s="96" t="s">
        <v>37</v>
      </c>
      <c r="B27" s="96"/>
      <c r="C27" s="96"/>
      <c r="D27" s="96"/>
      <c r="E27" s="96"/>
      <c r="F27" s="96"/>
      <c r="G27" s="97"/>
      <c r="I27" s="75"/>
      <c r="J27" s="75"/>
      <c r="K27" s="75"/>
      <c r="L27" s="7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8" zoomScaleNormal="58" topLeftCell="A16" workbookViewId="0">
      <selection activeCell="A25" sqref="A25:H25"/>
    </sheetView>
  </sheetViews>
  <sheetFormatPr defaultColWidth="9" defaultRowHeight="15"/>
  <cols>
    <col min="1" max="1" width="31.1333333333333" style="15" customWidth="1"/>
    <col min="2" max="2" width="18.25" style="15" customWidth="1"/>
    <col min="3" max="3" width="23" style="15" customWidth="1"/>
    <col min="4" max="4" width="15.25" style="15" customWidth="1"/>
    <col min="5" max="5" width="16.5" style="15" customWidth="1"/>
    <col min="6" max="6" width="16.6333333333333" style="15" customWidth="1"/>
    <col min="7" max="7" width="20.1333333333333" style="15" customWidth="1"/>
    <col min="8" max="8" width="35.9916666666667" style="15" customWidth="1"/>
    <col min="9" max="9" width="18.6333333333333" style="17" customWidth="1"/>
    <col min="10" max="10" width="12.3833333333333" style="17" customWidth="1"/>
    <col min="11" max="11" width="13.5" style="17" customWidth="1"/>
    <col min="12" max="12" width="15.3833333333333" style="17" customWidth="1"/>
    <col min="13" max="13" width="9" style="15"/>
    <col min="14" max="14" width="11.1333333333333" style="15"/>
    <col min="15" max="16384" width="9" style="15"/>
  </cols>
  <sheetData>
    <row r="1" s="15" customFormat="1" ht="23.1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64" t="s">
        <v>52</v>
      </c>
      <c r="B2" s="65"/>
      <c r="C2" s="65"/>
      <c r="D2" s="65"/>
      <c r="E2" s="65"/>
      <c r="F2" s="65"/>
      <c r="G2" s="65"/>
      <c r="H2" s="65"/>
      <c r="I2" s="17"/>
      <c r="J2" s="17"/>
      <c r="K2" s="17"/>
      <c r="L2" s="17"/>
    </row>
    <row r="3" s="15" customFormat="1" ht="23.1" customHeight="1" spans="1:12">
      <c r="A3" s="66" t="s">
        <v>53</v>
      </c>
      <c r="B3" s="66"/>
      <c r="C3" s="67"/>
      <c r="D3" s="67"/>
      <c r="E3" s="68" t="s">
        <v>54</v>
      </c>
      <c r="F3" s="68"/>
      <c r="G3" s="69"/>
      <c r="H3" s="70" t="s">
        <v>4</v>
      </c>
      <c r="I3" s="17"/>
      <c r="J3" s="17"/>
      <c r="K3" s="17"/>
      <c r="L3" s="17"/>
    </row>
    <row r="4" s="15" customFormat="1" ht="29.1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90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B7+B15+B19+B17</f>
        <v>20249</v>
      </c>
      <c r="C6" s="27">
        <f>B6-E6</f>
        <v>19537</v>
      </c>
      <c r="D6" s="27"/>
      <c r="E6" s="27">
        <v>712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7039</v>
      </c>
      <c r="C7" s="27">
        <v>6327</v>
      </c>
      <c r="D7" s="27"/>
      <c r="E7" s="27">
        <v>712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6739</v>
      </c>
      <c r="C8" s="27">
        <v>6327</v>
      </c>
      <c r="D8" s="27"/>
      <c r="E8" s="27">
        <v>412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6739</v>
      </c>
      <c r="C9" s="27">
        <v>6327</v>
      </c>
      <c r="D9" s="27"/>
      <c r="E9" s="27">
        <v>412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300</v>
      </c>
      <c r="C10" s="27"/>
      <c r="D10" s="27"/>
      <c r="E10" s="27">
        <v>300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300</v>
      </c>
      <c r="C11" s="27"/>
      <c r="D11" s="27"/>
      <c r="E11" s="27">
        <v>300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2.95" customHeight="1" spans="1:12">
      <c r="A14" s="29" t="s">
        <v>20</v>
      </c>
      <c r="B14" s="27">
        <v>7039</v>
      </c>
      <c r="C14" s="27">
        <v>6327</v>
      </c>
      <c r="D14" s="27"/>
      <c r="E14" s="27">
        <v>712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8181</v>
      </c>
      <c r="C15" s="27">
        <v>8181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8181</v>
      </c>
      <c r="C16" s="27">
        <v>8181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6.25" spans="1:12">
      <c r="A17" s="29" t="s">
        <v>24</v>
      </c>
      <c r="B17" s="27">
        <v>1606</v>
      </c>
      <c r="C17" s="27">
        <v>1606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1606</v>
      </c>
      <c r="C18" s="27">
        <v>1606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3423</v>
      </c>
      <c r="C19" s="27">
        <v>3423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4.9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72" customHeight="1" spans="1:12">
      <c r="A21" s="29" t="s">
        <v>30</v>
      </c>
      <c r="B21" s="31">
        <v>12293.21</v>
      </c>
      <c r="C21" s="31">
        <f>B21-E21</f>
        <v>11809.83</v>
      </c>
      <c r="D21" s="31"/>
      <c r="E21" s="27">
        <v>483.38</v>
      </c>
      <c r="F21" s="71"/>
      <c r="G21" s="27"/>
      <c r="H21" s="28" t="s">
        <v>31</v>
      </c>
      <c r="I21" s="45"/>
      <c r="J21" s="17"/>
      <c r="K21" s="46"/>
      <c r="L21" s="47"/>
    </row>
    <row r="22" s="15" customFormat="1" ht="102" customHeight="1" spans="1:12">
      <c r="A22" s="29" t="s">
        <v>32</v>
      </c>
      <c r="B22" s="33">
        <f>B21/B6</f>
        <v>0.607102079115018</v>
      </c>
      <c r="C22" s="33">
        <f>C21/C6</f>
        <v>0.604485335517224</v>
      </c>
      <c r="D22" s="31"/>
      <c r="E22" s="33">
        <f>E21/E6</f>
        <v>0.678904494382022</v>
      </c>
      <c r="F22" s="27"/>
      <c r="G22" s="27"/>
      <c r="H22" s="34" t="s">
        <v>33</v>
      </c>
      <c r="I22" s="45"/>
      <c r="J22" s="17"/>
      <c r="K22" s="46"/>
      <c r="L22" s="48"/>
    </row>
    <row r="23" s="16" customFormat="1" ht="48.95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72">
        <v>284.06</v>
      </c>
      <c r="C24" s="72">
        <v>284.06</v>
      </c>
      <c r="D24" s="35"/>
      <c r="E24" s="37"/>
      <c r="F24" s="35"/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73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.1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.1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67" zoomScaleNormal="67" topLeftCell="A16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1.2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63" t="s">
        <v>55</v>
      </c>
      <c r="B3" s="63"/>
      <c r="C3" s="63"/>
      <c r="D3" s="63"/>
      <c r="E3" s="63"/>
      <c r="F3" s="53" t="s">
        <v>56</v>
      </c>
      <c r="G3" s="53"/>
      <c r="H3" s="53" t="s">
        <v>57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17149</v>
      </c>
      <c r="C6" s="27">
        <f>C7+C15+C17+C19</f>
        <v>16525</v>
      </c>
      <c r="D6" s="27"/>
      <c r="E6" s="27">
        <f>E7+E15+E17+E19</f>
        <v>624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B8+B10+B12</f>
        <v>7354</v>
      </c>
      <c r="C7" s="27">
        <f>C8+C10+C12</f>
        <v>6730</v>
      </c>
      <c r="D7" s="27"/>
      <c r="E7" s="27">
        <f>E8+E10+E12</f>
        <v>624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7167</v>
      </c>
      <c r="C8" s="27">
        <v>6730</v>
      </c>
      <c r="D8" s="27"/>
      <c r="E8" s="27">
        <v>437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7167</v>
      </c>
      <c r="C9" s="27">
        <v>6730</v>
      </c>
      <c r="D9" s="27"/>
      <c r="E9" s="27">
        <v>437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187</v>
      </c>
      <c r="C10" s="27"/>
      <c r="D10" s="27"/>
      <c r="E10" s="27">
        <v>187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187</v>
      </c>
      <c r="C11" s="27"/>
      <c r="D11" s="27"/>
      <c r="E11" s="27">
        <v>187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7354</v>
      </c>
      <c r="C14" s="27">
        <v>6730</v>
      </c>
      <c r="D14" s="27"/>
      <c r="E14" s="27">
        <v>624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7582</v>
      </c>
      <c r="C15" s="27">
        <v>7582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7582</v>
      </c>
      <c r="C16" s="27">
        <v>7582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1593</v>
      </c>
      <c r="C17" s="27">
        <v>1593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1593</v>
      </c>
      <c r="C18" s="27">
        <v>1593</v>
      </c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620</v>
      </c>
      <c r="C19" s="27">
        <v>620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1"/>
      <c r="C20" s="31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11441.35</v>
      </c>
      <c r="C21" s="31">
        <v>10904.96</v>
      </c>
      <c r="D21" s="31"/>
      <c r="E21" s="31">
        <v>536.39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0.667173013003674</v>
      </c>
      <c r="C22" s="33">
        <f>C21/C6</f>
        <v>0.659906807866868</v>
      </c>
      <c r="D22" s="33"/>
      <c r="E22" s="33">
        <f>E21/E6</f>
        <v>0.859599358974359</v>
      </c>
      <c r="F22" s="33"/>
      <c r="G22" s="33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7"/>
      <c r="C23" s="37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7">
        <v>1692.98</v>
      </c>
      <c r="C24" s="37">
        <v>1659.48</v>
      </c>
      <c r="D24" s="37"/>
      <c r="E24" s="37">
        <v>33.5</v>
      </c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61" zoomScaleNormal="61" topLeftCell="A13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20.208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7.7083333333333" style="15" customWidth="1"/>
    <col min="7" max="7" width="25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58</v>
      </c>
      <c r="B3" s="20"/>
      <c r="C3" s="53" t="s">
        <v>59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 t="shared" ref="B6:B11" si="0">SUM(C6:G6)</f>
        <v>16037</v>
      </c>
      <c r="C6" s="27">
        <f>C7+C15+C17+C19</f>
        <v>15349</v>
      </c>
      <c r="D6" s="27"/>
      <c r="E6" s="27">
        <f>E7+E15+E17+E19</f>
        <v>688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 t="shared" si="0"/>
        <v>6336</v>
      </c>
      <c r="C7" s="27">
        <f>C8+C10+C12</f>
        <v>5648</v>
      </c>
      <c r="D7" s="27"/>
      <c r="E7" s="27">
        <f>E8+E10+E12</f>
        <v>688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f t="shared" si="0"/>
        <v>6036</v>
      </c>
      <c r="C8" s="27">
        <v>5548</v>
      </c>
      <c r="D8" s="27"/>
      <c r="E8" s="27">
        <v>488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f t="shared" si="0"/>
        <v>6036</v>
      </c>
      <c r="C9" s="27">
        <v>5548</v>
      </c>
      <c r="D9" s="27"/>
      <c r="E9" s="27">
        <v>488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f t="shared" si="0"/>
        <v>300</v>
      </c>
      <c r="C10" s="27">
        <v>100</v>
      </c>
      <c r="D10" s="27"/>
      <c r="E10" s="27">
        <v>200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 t="shared" si="0"/>
        <v>300</v>
      </c>
      <c r="C11" s="27">
        <v>100</v>
      </c>
      <c r="D11" s="27"/>
      <c r="E11" s="27">
        <v>200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 t="shared" ref="B14:B19" si="1">SUM(C14:G14)</f>
        <v>6336</v>
      </c>
      <c r="C14" s="27">
        <f>C9+C11+C13</f>
        <v>5648</v>
      </c>
      <c r="D14" s="27"/>
      <c r="E14" s="27">
        <f>E9+E11+E13</f>
        <v>688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f t="shared" si="1"/>
        <v>6889</v>
      </c>
      <c r="C15" s="27">
        <v>6889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f t="shared" si="1"/>
        <v>6889</v>
      </c>
      <c r="C16" s="27">
        <v>6889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f t="shared" si="1"/>
        <v>1290</v>
      </c>
      <c r="C17" s="27">
        <v>1290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f t="shared" si="1"/>
        <v>1290</v>
      </c>
      <c r="C18" s="27">
        <v>1290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f t="shared" si="1"/>
        <v>1522</v>
      </c>
      <c r="C19" s="27">
        <v>1522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59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SUM(C21:G21)</f>
        <v>9841.504395</v>
      </c>
      <c r="C21" s="31">
        <v>9398.542195</v>
      </c>
      <c r="D21" s="31"/>
      <c r="E21" s="31">
        <v>442.9622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0.613674901477833</v>
      </c>
      <c r="C22" s="33">
        <f>C21/C6</f>
        <v>0.612322769887289</v>
      </c>
      <c r="D22" s="33"/>
      <c r="E22" s="33">
        <f>E21/E6</f>
        <v>0.643840406976744</v>
      </c>
      <c r="F22" s="33"/>
      <c r="G22" s="33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f>SUM(C24:G24)</f>
        <v>510.937264</v>
      </c>
      <c r="C24" s="37">
        <v>510.937264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桂林市汇总表</vt:lpstr>
      <vt:lpstr>灵川</vt:lpstr>
      <vt:lpstr>全州</vt:lpstr>
      <vt:lpstr>兴安</vt:lpstr>
      <vt:lpstr>永福</vt:lpstr>
      <vt:lpstr>阳朔</vt:lpstr>
      <vt:lpstr>灌阳</vt:lpstr>
      <vt:lpstr>龙胜</vt:lpstr>
      <vt:lpstr>资源</vt:lpstr>
      <vt:lpstr>平乐</vt:lpstr>
      <vt:lpstr>荔浦</vt:lpstr>
      <vt:lpstr>恭城</vt:lpstr>
      <vt:lpstr>临桂</vt:lpstr>
      <vt:lpstr>雁山</vt:lpstr>
      <vt:lpstr>进度表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2022-03-16T17:50:00Z</dcterms:created>
  <dcterms:modified xsi:type="dcterms:W3CDTF">2022-09-07T02:33:21Z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F96F254E69A646299F1E1BC0AF6257B4</vt:lpwstr>
  </property>
</Properties>
</file>