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840"/>
  </bookViews>
  <sheets>
    <sheet name="桂林市汇总表" sheetId="4" r:id="rId1"/>
    <sheet name="临桂区" sheetId="5" r:id="rId2"/>
    <sheet name="全州县" sheetId="6" r:id="rId3"/>
    <sheet name="恭城县" sheetId="7" r:id="rId4"/>
    <sheet name="兴安县" sheetId="8" r:id="rId5"/>
    <sheet name="灌阳县" sheetId="9" r:id="rId6"/>
    <sheet name="永福县" sheetId="10" r:id="rId7"/>
    <sheet name="平乐县" sheetId="11" r:id="rId8"/>
    <sheet name="阳朔县" sheetId="12" r:id="rId9"/>
    <sheet name="荔浦市" sheetId="13" r:id="rId10"/>
    <sheet name="雁山区" sheetId="14" r:id="rId11"/>
    <sheet name="资源县" sheetId="15" r:id="rId12"/>
    <sheet name="灵川县" sheetId="16" r:id="rId13"/>
    <sheet name="龙胜县" sheetId="17" r:id="rId14"/>
  </sheets>
  <definedNames>
    <definedName name="_xlnm.Print_Area" localSheetId="0">桂林市汇总表!$A$1:$H$26</definedName>
    <definedName name="_xlnm.Print_Titles" localSheetId="0">桂林市汇总表!$4:$5</definedName>
  </definedNames>
  <calcPr calcId="144525" concurrentCalc="0"/>
</workbook>
</file>

<file path=xl/sharedStrings.xml><?xml version="1.0" encoding="utf-8"?>
<sst xmlns="http://schemas.openxmlformats.org/spreadsheetml/2006/main" count="776" uniqueCount="94">
  <si>
    <t>附件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</si>
  <si>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</si>
  <si>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填报单位：桂林市乡村振兴局</t>
  </si>
  <si>
    <t xml:space="preserve">  填报日期：2021年12月31日</t>
  </si>
  <si>
    <t>单位：万元</t>
  </si>
  <si>
    <t>合计</t>
  </si>
  <si>
    <t>其中：</t>
  </si>
  <si>
    <t>填表说明</t>
  </si>
  <si>
    <t>发展资金和三西资金</t>
  </si>
  <si>
    <t>以工代赈资金</t>
  </si>
  <si>
    <t>少数民族发展资金</t>
  </si>
  <si>
    <t>国有贫困林场资金</t>
  </si>
  <si>
    <t>国有贫困农场资金</t>
  </si>
  <si>
    <t>一、安排及拨付</t>
  </si>
  <si>
    <t>此项为（一）、（二）、（三）、（四）的合计数</t>
  </si>
  <si>
    <t>（一） 中央资金预算安排数</t>
  </si>
  <si>
    <t>参照国扶系统数填写</t>
  </si>
  <si>
    <t xml:space="preserve">     1. 中央第一批预算安排数</t>
  </si>
  <si>
    <t xml:space="preserve">        截止到本月底拨付到县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</si>
  <si>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</si>
  <si>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</si>
  <si>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</si>
  <si>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</si>
  <si>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</si>
  <si>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截止到本月底拨付到县</t>
  </si>
  <si>
    <t>（三）市本级本年度预算安排数</t>
  </si>
  <si>
    <t>此项由市级根据预算草案、本级政府批复、人大批复等文件依据如实填写。</t>
  </si>
  <si>
    <t xml:space="preserve">已实际下达到县的资金数。由县级填写，市级审核汇总。
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</si>
  <si>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</si>
  <si>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</si>
  <si>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</si>
  <si>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</si>
  <si>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</si>
  <si>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</si>
  <si>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本年度资金支出率=本年度资金支出进度/（中央资金截止本月底拨付到县+自治区资金截止本月底拨付到县+市级资金截止本月底拨付到县+县本级年度预算安排数）</t>
  </si>
  <si>
    <t>三、历年资金支出情况</t>
  </si>
  <si>
    <t>上年度及以前年度结转结余资金支出数</t>
  </si>
  <si>
    <t>请各市县按要求填写联系人及联系方式以便及时复核、校对有关数据。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</si>
  <si>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</si>
  <si>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</si>
  <si>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</t>
    </r>
    <r>
      <rPr>
        <b/>
        <sz val="24"/>
        <color theme="1"/>
        <rFont val="Times New Roman"/>
        <charset val="134"/>
      </rPr>
      <t>12</t>
    </r>
    <r>
      <rPr>
        <b/>
        <sz val="24"/>
        <color theme="1"/>
        <rFont val="宋体"/>
        <charset val="134"/>
      </rPr>
      <t>月财政衔接推进乡村振兴补助资金安排、拨付及支出情况表</t>
    </r>
  </si>
  <si>
    <t>填报单位：临桂区乡村振兴局（代）</t>
  </si>
  <si>
    <t xml:space="preserve">  填报日期：2021年12月31 日</t>
  </si>
  <si>
    <t>13014.76</t>
  </si>
  <si>
    <t>12636.76</t>
  </si>
  <si>
    <t>填表人：欧阳丽</t>
  </si>
  <si>
    <t>审核人：</t>
  </si>
  <si>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年财政衔接推进乡村振兴补助资金安排、拨付及支出情况表（</t>
    </r>
    <r>
      <rPr>
        <b/>
        <sz val="24"/>
        <color theme="1"/>
        <rFont val="Times New Roman"/>
        <charset val="134"/>
      </rPr>
      <t>12</t>
    </r>
    <r>
      <rPr>
        <b/>
        <sz val="24"/>
        <color theme="1"/>
        <rFont val="宋体"/>
        <charset val="134"/>
      </rPr>
      <t>月份）</t>
    </r>
  </si>
  <si>
    <t>填报单位：全州县乡村振兴局</t>
  </si>
  <si>
    <t xml:space="preserve"> </t>
  </si>
  <si>
    <t xml:space="preserve">  </t>
  </si>
  <si>
    <t>填表人：唐忠春</t>
  </si>
  <si>
    <t>联系电话:</t>
  </si>
  <si>
    <t>廖文盛</t>
  </si>
  <si>
    <t>联系电话：</t>
  </si>
  <si>
    <t>填报单位：恭城瑶族自治县乡村振兴局</t>
  </si>
  <si>
    <t>我县2020年结转结余214.802万元，截止至12月31日已全部支付。</t>
  </si>
  <si>
    <t>填表人：舒焕娟</t>
  </si>
  <si>
    <t>毛海娟</t>
  </si>
  <si>
    <t>填报单位：兴安县乡村振兴局</t>
  </si>
  <si>
    <t xml:space="preserve">  填报日期：2021年 12月30日</t>
  </si>
  <si>
    <t>填表人：陈瑜</t>
  </si>
  <si>
    <t>谢文婷</t>
  </si>
  <si>
    <r>
      <rPr>
        <b/>
        <sz val="24"/>
        <color theme="1"/>
        <rFont val="宋体"/>
        <charset val="134"/>
      </rPr>
      <t>灌阳县</t>
    </r>
    <r>
      <rPr>
        <b/>
        <sz val="24"/>
        <color theme="1"/>
        <rFont val="Times New Roman"/>
        <charset val="134"/>
      </rPr>
      <t>2021</t>
    </r>
    <r>
      <rPr>
        <b/>
        <sz val="24"/>
        <color theme="1"/>
        <rFont val="宋体"/>
        <charset val="134"/>
      </rPr>
      <t>年12月份财政衔接推进乡村振兴补助资金安排、拨付及支出情况表</t>
    </r>
  </si>
  <si>
    <t>填报单位：灌阳县乡村振兴局</t>
  </si>
  <si>
    <t>填表人：邓远生</t>
  </si>
  <si>
    <t>卢奇东</t>
  </si>
  <si>
    <t>填报单位：永福县乡村振兴局</t>
  </si>
  <si>
    <t>填表人：廖明生</t>
  </si>
  <si>
    <t>莫双平</t>
  </si>
  <si>
    <t>填报单位：平乐县乡村振兴局</t>
  </si>
  <si>
    <t xml:space="preserve">  填报日期：2021年 12月 31日</t>
  </si>
  <si>
    <t>填表人：蒋闽西</t>
  </si>
  <si>
    <t>王学韬</t>
  </si>
  <si>
    <t>填报单位：阳朔县乡村振兴局</t>
  </si>
  <si>
    <t>填表人：陈烨</t>
  </si>
  <si>
    <t>邱小明</t>
  </si>
  <si>
    <t>填报单位：荔浦市乡村振兴局</t>
  </si>
  <si>
    <t>备注：2020年结余资金为55.4914万元，其中财政局收回剩余县配套资金5.872077万元。</t>
  </si>
  <si>
    <t>填表人：曾祥龙</t>
  </si>
  <si>
    <t>邓媚方</t>
  </si>
  <si>
    <t>填报单位：桂林市雁山区乡村振兴局</t>
  </si>
  <si>
    <t xml:space="preserve">  填报日期：2021年12月30日</t>
  </si>
  <si>
    <t>填表人：李聚平</t>
  </si>
  <si>
    <t>填报单位：资源县乡村振兴局</t>
  </si>
  <si>
    <t>填表人：周春娟</t>
  </si>
  <si>
    <t>全金连</t>
  </si>
  <si>
    <t>填报单位：灵川县乡村振兴局</t>
  </si>
  <si>
    <t>填表人：蒋洪云</t>
  </si>
  <si>
    <t>梁永杰</t>
  </si>
  <si>
    <t>填报单位：龙胜各族自治县乡村振兴局</t>
  </si>
  <si>
    <t>填报日期：2021年12月31日                单位：万元</t>
  </si>
  <si>
    <t>填表人：赵杨</t>
  </si>
  <si>
    <t>张拓</t>
  </si>
</sst>
</file>

<file path=xl/styles.xml><?xml version="1.0" encoding="utf-8"?>
<styleSheet xmlns="http://schemas.openxmlformats.org/spreadsheetml/2006/main">
  <numFmts count="11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  <numFmt numFmtId="41" formatCode="_ * #,##0_ ;_ * \-#,##0_ ;_ * &quot;-&quot;_ ;_ @_ "/>
    <numFmt numFmtId="43" formatCode="_ * #,##0.00_ ;_ * \-#,##0.00_ ;_ * &quot;-&quot;??_ ;_ @_ "/>
    <numFmt numFmtId="177" formatCode="0.000000_ "/>
    <numFmt numFmtId="178" formatCode="0.000_ "/>
    <numFmt numFmtId="179" formatCode="0_ "/>
    <numFmt numFmtId="180" formatCode="0.0_ "/>
    <numFmt numFmtId="181" formatCode="0.00000_ "/>
    <numFmt numFmtId="182" formatCode="0.0000_ "/>
  </numFmts>
  <fonts count="4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2"/>
      <name val="楷体"/>
      <charset val="134"/>
    </font>
    <font>
      <sz val="14"/>
      <color theme="1"/>
      <name val="楷体"/>
      <charset val="134"/>
    </font>
    <font>
      <sz val="12"/>
      <color theme="1"/>
      <name val="楷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sz val="12"/>
      <color rgb="FFFF0000"/>
      <name val="楷体"/>
      <charset val="134"/>
    </font>
    <font>
      <sz val="18"/>
      <color rgb="FF000000"/>
      <name val="楷体"/>
      <charset val="134"/>
    </font>
    <font>
      <sz val="18"/>
      <name val="宋体"/>
      <charset val="134"/>
    </font>
    <font>
      <b/>
      <sz val="24"/>
      <color theme="1"/>
      <name val="宋体"/>
      <charset val="134"/>
    </font>
    <font>
      <sz val="18"/>
      <name val="楷体"/>
      <charset val="134"/>
    </font>
    <font>
      <sz val="18"/>
      <color rgb="FFFF0000"/>
      <name val="楷体"/>
      <charset val="134"/>
    </font>
    <font>
      <sz val="14"/>
      <name val="楷体"/>
      <charset val="134"/>
    </font>
    <font>
      <b/>
      <sz val="16"/>
      <color indexed="8"/>
      <name val="楷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3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18" borderId="13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28" fillId="8" borderId="6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10" fillId="0" borderId="2" xfId="0" applyNumberFormat="1" applyFont="1" applyFill="1" applyBorder="1" applyAlignment="1">
      <alignment vertical="center" wrapText="1"/>
    </xf>
    <xf numFmtId="10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vertical="center" wrapText="1"/>
    </xf>
    <xf numFmtId="0" fontId="8" fillId="0" borderId="3" xfId="0" applyNumberFormat="1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11" fillId="0" borderId="4" xfId="0" applyNumberFormat="1" applyFont="1" applyFill="1" applyBorder="1" applyAlignment="1">
      <alignment horizontal="justify" vertical="center" wrapText="1"/>
    </xf>
    <xf numFmtId="0" fontId="12" fillId="0" borderId="0" xfId="0" applyNumberFormat="1" applyFont="1" applyFill="1" applyAlignment="1">
      <alignment vertical="center" wrapText="1"/>
    </xf>
    <xf numFmtId="0" fontId="1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6" fontId="0" fillId="0" borderId="0" xfId="0" applyNumberFormat="1" applyFill="1">
      <alignment vertical="center"/>
    </xf>
    <xf numFmtId="176" fontId="1" fillId="0" borderId="0" xfId="0" applyNumberFormat="1" applyFont="1" applyFill="1" applyAlignment="1">
      <alignment horizontal="center" vertical="center"/>
    </xf>
    <xf numFmtId="9" fontId="1" fillId="0" borderId="0" xfId="11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10" fillId="0" borderId="0" xfId="0" applyNumberFormat="1" applyFont="1" applyFill="1" applyBorder="1" applyAlignment="1">
      <alignment vertical="center" wrapText="1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Alignment="1">
      <alignment vertical="center" wrapText="1"/>
    </xf>
    <xf numFmtId="0" fontId="11" fillId="0" borderId="0" xfId="0" applyFont="1" applyFill="1" applyAlignment="1">
      <alignment horizontal="right"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/>
    </xf>
    <xf numFmtId="10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178" fontId="8" fillId="0" borderId="3" xfId="0" applyNumberFormat="1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vertical="center" wrapText="1"/>
    </xf>
    <xf numFmtId="179" fontId="8" fillId="0" borderId="2" xfId="0" applyNumberFormat="1" applyFont="1" applyFill="1" applyBorder="1" applyAlignment="1">
      <alignment horizontal="center" vertical="center" wrapText="1"/>
    </xf>
    <xf numFmtId="176" fontId="15" fillId="0" borderId="2" xfId="0" applyNumberFormat="1" applyFont="1" applyFill="1" applyBorder="1" applyAlignment="1">
      <alignment horizontal="center" vertical="center" wrapText="1"/>
    </xf>
    <xf numFmtId="179" fontId="15" fillId="0" borderId="2" xfId="0" applyNumberFormat="1" applyFont="1" applyFill="1" applyBorder="1" applyAlignment="1">
      <alignment horizontal="center" vertical="center" wrapText="1"/>
    </xf>
    <xf numFmtId="180" fontId="16" fillId="0" borderId="2" xfId="0" applyNumberFormat="1" applyFont="1" applyFill="1" applyBorder="1" applyAlignment="1">
      <alignment horizontal="center" vertical="center"/>
    </xf>
    <xf numFmtId="181" fontId="8" fillId="0" borderId="2" xfId="0" applyNumberFormat="1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10" fontId="8" fillId="0" borderId="2" xfId="0" applyNumberFormat="1" applyFont="1" applyFill="1" applyBorder="1" applyAlignment="1" applyProtection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9" fontId="8" fillId="0" borderId="2" xfId="11" applyFont="1" applyFill="1" applyBorder="1" applyAlignment="1">
      <alignment horizontal="center" vertical="center" wrapText="1"/>
    </xf>
    <xf numFmtId="178" fontId="8" fillId="0" borderId="5" xfId="0" applyNumberFormat="1" applyFont="1" applyFill="1" applyBorder="1" applyAlignment="1">
      <alignment horizontal="center" vertical="center" wrapText="1"/>
    </xf>
    <xf numFmtId="178" fontId="8" fillId="0" borderId="3" xfId="0" applyNumberFormat="1" applyFont="1" applyFill="1" applyBorder="1" applyAlignment="1">
      <alignment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1" fillId="0" borderId="0" xfId="0" applyFont="1" applyFill="1" applyAlignment="1">
      <alignment horizontal="left" vertical="center"/>
    </xf>
    <xf numFmtId="182" fontId="8" fillId="0" borderId="2" xfId="0" applyNumberFormat="1" applyFont="1" applyFill="1" applyBorder="1" applyAlignment="1">
      <alignment horizontal="center" vertical="center" wrapText="1"/>
    </xf>
    <xf numFmtId="9" fontId="1" fillId="0" borderId="0" xfId="11" applyNumberFormat="1" applyFont="1" applyFill="1" applyAlignment="1">
      <alignment horizontal="center" vertical="center"/>
    </xf>
    <xf numFmtId="176" fontId="18" fillId="0" borderId="2" xfId="0" applyNumberFormat="1" applyFont="1" applyFill="1" applyBorder="1" applyAlignment="1">
      <alignment horizontal="center" vertical="center" wrapText="1"/>
    </xf>
    <xf numFmtId="176" fontId="19" fillId="0" borderId="2" xfId="0" applyNumberFormat="1" applyFont="1" applyFill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10" fontId="18" fillId="0" borderId="2" xfId="0" applyNumberFormat="1" applyFont="1" applyFill="1" applyBorder="1" applyAlignment="1">
      <alignment horizontal="center" vertical="center" wrapText="1"/>
    </xf>
    <xf numFmtId="176" fontId="20" fillId="0" borderId="2" xfId="0" applyNumberFormat="1" applyFont="1" applyFill="1" applyBorder="1" applyAlignment="1">
      <alignment horizontal="center" vertical="center" wrapText="1"/>
    </xf>
    <xf numFmtId="179" fontId="20" fillId="0" borderId="2" xfId="0" applyNumberFormat="1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49" fontId="20" fillId="0" borderId="2" xfId="0" applyNumberFormat="1" applyFont="1" applyFill="1" applyBorder="1" applyAlignment="1">
      <alignment horizontal="center" vertical="center" wrapText="1"/>
    </xf>
    <xf numFmtId="0" fontId="20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vertical="center" wrapText="1"/>
    </xf>
    <xf numFmtId="177" fontId="20" fillId="0" borderId="2" xfId="0" applyNumberFormat="1" applyFont="1" applyFill="1" applyBorder="1" applyAlignment="1">
      <alignment horizontal="center" vertical="center" wrapText="1"/>
    </xf>
    <xf numFmtId="10" fontId="20" fillId="0" borderId="2" xfId="0" applyNumberFormat="1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vertical="center" wrapText="1"/>
    </xf>
    <xf numFmtId="0" fontId="20" fillId="0" borderId="3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vertical="center" wrapText="1"/>
    </xf>
    <xf numFmtId="182" fontId="20" fillId="0" borderId="2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justify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4 3" xfId="5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XFD27"/>
  <sheetViews>
    <sheetView tabSelected="1" view="pageBreakPreview" zoomScale="70" zoomScaleNormal="77" topLeftCell="A16" workbookViewId="0">
      <selection activeCell="A25" sqref="A25"/>
    </sheetView>
  </sheetViews>
  <sheetFormatPr defaultColWidth="9" defaultRowHeight="15"/>
  <cols>
    <col min="1" max="1" width="31.25" style="2" customWidth="1"/>
    <col min="2" max="2" width="18.875" style="2" customWidth="1"/>
    <col min="3" max="3" width="19" style="2" customWidth="1"/>
    <col min="4" max="4" width="15.25" style="2" customWidth="1"/>
    <col min="5" max="5" width="16.5" style="2" customWidth="1"/>
    <col min="6" max="6" width="16" style="2" customWidth="1"/>
    <col min="7" max="7" width="15.75" style="2" customWidth="1"/>
    <col min="8" max="8" width="35.7083333333333" style="2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2"/>
    <col min="14" max="14" width="11.125" style="2"/>
    <col min="15" max="16384" width="9" style="2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.1" customHeight="1" spans="1:8">
      <c r="A3" s="33" t="s">
        <v>2</v>
      </c>
      <c r="B3" s="33"/>
      <c r="C3" s="34" t="s">
        <v>3</v>
      </c>
      <c r="D3" s="34"/>
      <c r="E3" s="34"/>
      <c r="F3" s="35"/>
      <c r="G3" s="35"/>
      <c r="H3" s="36" t="s">
        <v>4</v>
      </c>
    </row>
    <row r="4" ht="29.1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51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73">
        <f>SUM(C6+D6+E6+F6)</f>
        <v>154575.5817</v>
      </c>
      <c r="C6" s="73">
        <v>146374.5817</v>
      </c>
      <c r="D6" s="73">
        <v>500</v>
      </c>
      <c r="E6" s="74">
        <v>7161</v>
      </c>
      <c r="F6" s="74">
        <v>540</v>
      </c>
      <c r="G6" s="75"/>
      <c r="H6" s="11" t="s">
        <v>14</v>
      </c>
    </row>
    <row r="7" ht="51" customHeight="1" spans="1:8">
      <c r="A7" s="12" t="s">
        <v>15</v>
      </c>
      <c r="B7" s="74">
        <f t="shared" ref="B7:B24" si="0">SUM(C7+D7+E7+F7)</f>
        <v>60738</v>
      </c>
      <c r="C7" s="74">
        <v>52537</v>
      </c>
      <c r="D7" s="74">
        <v>500</v>
      </c>
      <c r="E7" s="74">
        <v>7161</v>
      </c>
      <c r="F7" s="74">
        <v>540</v>
      </c>
      <c r="G7" s="75"/>
      <c r="H7" s="11" t="s">
        <v>16</v>
      </c>
    </row>
    <row r="8" ht="51" customHeight="1" spans="1:8">
      <c r="A8" s="12" t="s">
        <v>17</v>
      </c>
      <c r="B8" s="74">
        <f t="shared" si="0"/>
        <v>41305</v>
      </c>
      <c r="C8" s="74">
        <v>38382</v>
      </c>
      <c r="D8" s="74"/>
      <c r="E8" s="74">
        <v>2923</v>
      </c>
      <c r="F8" s="74"/>
      <c r="G8" s="75"/>
      <c r="H8" s="11" t="s">
        <v>16</v>
      </c>
    </row>
    <row r="9" ht="51" customHeight="1" spans="1:8">
      <c r="A9" s="12" t="s">
        <v>18</v>
      </c>
      <c r="B9" s="74">
        <f t="shared" si="0"/>
        <v>41525</v>
      </c>
      <c r="C9" s="74">
        <v>38382</v>
      </c>
      <c r="D9" s="74"/>
      <c r="E9" s="74">
        <v>2923</v>
      </c>
      <c r="F9" s="74">
        <v>220</v>
      </c>
      <c r="G9" s="75"/>
      <c r="H9" s="11" t="s">
        <v>16</v>
      </c>
    </row>
    <row r="10" ht="51" customHeight="1" spans="1:14">
      <c r="A10" s="12" t="s">
        <v>19</v>
      </c>
      <c r="B10" s="74">
        <f t="shared" si="0"/>
        <v>17613</v>
      </c>
      <c r="C10" s="74">
        <v>12555</v>
      </c>
      <c r="D10" s="74">
        <v>500</v>
      </c>
      <c r="E10" s="74">
        <v>4238</v>
      </c>
      <c r="F10" s="74">
        <v>320</v>
      </c>
      <c r="G10" s="75"/>
      <c r="H10" s="11" t="s">
        <v>16</v>
      </c>
      <c r="I10" s="26"/>
      <c r="J10" s="26"/>
      <c r="K10" s="26"/>
      <c r="L10" s="26"/>
      <c r="M10" s="27"/>
      <c r="N10" s="27"/>
    </row>
    <row r="11" ht="51" customHeight="1" spans="1:14">
      <c r="A11" s="12" t="s">
        <v>18</v>
      </c>
      <c r="B11" s="74">
        <f t="shared" si="0"/>
        <v>17613</v>
      </c>
      <c r="C11" s="74">
        <v>12555</v>
      </c>
      <c r="D11" s="74">
        <v>500</v>
      </c>
      <c r="E11" s="74">
        <v>4238</v>
      </c>
      <c r="F11" s="74">
        <v>320</v>
      </c>
      <c r="G11" s="75"/>
      <c r="H11" s="11" t="s">
        <v>16</v>
      </c>
      <c r="I11" s="26"/>
      <c r="J11" s="26"/>
      <c r="K11" s="26"/>
      <c r="L11" s="26"/>
      <c r="M11" s="27"/>
      <c r="N11" s="27"/>
    </row>
    <row r="12" ht="51" customHeight="1" spans="1:8">
      <c r="A12" s="12" t="s">
        <v>20</v>
      </c>
      <c r="B12" s="74">
        <f t="shared" si="0"/>
        <v>1600</v>
      </c>
      <c r="C12" s="74">
        <v>1600</v>
      </c>
      <c r="D12" s="74"/>
      <c r="E12" s="73"/>
      <c r="F12" s="73"/>
      <c r="G12" s="75"/>
      <c r="H12" s="11" t="s">
        <v>16</v>
      </c>
    </row>
    <row r="13" ht="51" customHeight="1" spans="1:8">
      <c r="A13" s="12" t="s">
        <v>18</v>
      </c>
      <c r="B13" s="74">
        <v>1600</v>
      </c>
      <c r="C13" s="74">
        <v>1600</v>
      </c>
      <c r="D13" s="74"/>
      <c r="E13" s="73"/>
      <c r="F13" s="73"/>
      <c r="G13" s="75"/>
      <c r="H13" s="11" t="s">
        <v>16</v>
      </c>
    </row>
    <row r="14" ht="72.95" customHeight="1" spans="1:8">
      <c r="A14" s="12" t="s">
        <v>21</v>
      </c>
      <c r="B14" s="74">
        <f>SUM(C14+D14+E14+F14)</f>
        <v>60738</v>
      </c>
      <c r="C14" s="74">
        <v>52537</v>
      </c>
      <c r="D14" s="74">
        <v>500</v>
      </c>
      <c r="E14" s="74">
        <v>7161</v>
      </c>
      <c r="F14" s="74">
        <v>540</v>
      </c>
      <c r="G14" s="75"/>
      <c r="H14" s="11" t="s">
        <v>22</v>
      </c>
    </row>
    <row r="15" ht="51" customHeight="1" spans="1:8">
      <c r="A15" s="12" t="s">
        <v>23</v>
      </c>
      <c r="B15" s="74">
        <f t="shared" si="0"/>
        <v>47837</v>
      </c>
      <c r="C15" s="74">
        <v>47837</v>
      </c>
      <c r="D15" s="74"/>
      <c r="E15" s="73">
        <v>0</v>
      </c>
      <c r="F15" s="73"/>
      <c r="G15" s="75"/>
      <c r="H15" s="11" t="s">
        <v>16</v>
      </c>
    </row>
    <row r="16" ht="51" customHeight="1" spans="1:8">
      <c r="A16" s="12" t="s">
        <v>24</v>
      </c>
      <c r="B16" s="74">
        <f t="shared" si="0"/>
        <v>47837</v>
      </c>
      <c r="C16" s="74">
        <v>47837</v>
      </c>
      <c r="D16" s="74"/>
      <c r="E16" s="73">
        <v>0</v>
      </c>
      <c r="F16" s="73"/>
      <c r="G16" s="75"/>
      <c r="H16" s="11" t="s">
        <v>16</v>
      </c>
    </row>
    <row r="17" ht="51" customHeight="1" spans="1:8">
      <c r="A17" s="12" t="s">
        <v>25</v>
      </c>
      <c r="B17" s="74">
        <f t="shared" si="0"/>
        <v>16286</v>
      </c>
      <c r="C17" s="74">
        <v>16286</v>
      </c>
      <c r="D17" s="74"/>
      <c r="E17" s="73"/>
      <c r="F17" s="73"/>
      <c r="G17" s="75"/>
      <c r="H17" s="11" t="s">
        <v>26</v>
      </c>
    </row>
    <row r="18" ht="51" customHeight="1" spans="1:8">
      <c r="A18" s="12" t="s">
        <v>24</v>
      </c>
      <c r="B18" s="74">
        <f t="shared" si="0"/>
        <v>16286</v>
      </c>
      <c r="C18" s="74">
        <v>16286</v>
      </c>
      <c r="D18" s="74"/>
      <c r="E18" s="73"/>
      <c r="F18" s="73"/>
      <c r="G18" s="75"/>
      <c r="H18" s="11" t="s">
        <v>27</v>
      </c>
    </row>
    <row r="19" ht="51" customHeight="1" spans="1:8">
      <c r="A19" s="12" t="s">
        <v>28</v>
      </c>
      <c r="B19" s="73">
        <f t="shared" si="0"/>
        <v>29714.5817</v>
      </c>
      <c r="C19" s="73">
        <v>29714.5817</v>
      </c>
      <c r="D19" s="73"/>
      <c r="E19" s="73"/>
      <c r="F19" s="73"/>
      <c r="G19" s="75"/>
      <c r="H19" s="11" t="s">
        <v>29</v>
      </c>
    </row>
    <row r="20" ht="54.95" customHeight="1" spans="1:12">
      <c r="A20" s="9" t="s">
        <v>30</v>
      </c>
      <c r="B20" s="73"/>
      <c r="C20" s="76"/>
      <c r="D20" s="77"/>
      <c r="E20" s="77"/>
      <c r="F20" s="73"/>
      <c r="G20" s="75"/>
      <c r="I20" s="28"/>
      <c r="K20" s="29"/>
      <c r="L20" s="30"/>
    </row>
    <row r="21" ht="62.1" customHeight="1" spans="1:12">
      <c r="A21" s="78" t="s">
        <v>31</v>
      </c>
      <c r="B21" s="79">
        <v>151354.923676</v>
      </c>
      <c r="C21" s="79">
        <f>B21-D21-E21-F21</f>
        <v>143187.423676</v>
      </c>
      <c r="D21" s="77">
        <v>500</v>
      </c>
      <c r="E21" s="77">
        <v>7127.5</v>
      </c>
      <c r="F21" s="73">
        <v>540</v>
      </c>
      <c r="G21" s="75"/>
      <c r="H21" s="11" t="s">
        <v>32</v>
      </c>
      <c r="I21" s="28"/>
      <c r="K21" s="29"/>
      <c r="L21" s="30"/>
    </row>
    <row r="22" ht="93" customHeight="1" spans="1:12">
      <c r="A22" s="78" t="s">
        <v>33</v>
      </c>
      <c r="B22" s="80">
        <f>B21/B6</f>
        <v>0.979164509759047</v>
      </c>
      <c r="C22" s="80">
        <f>C21/C6</f>
        <v>0.978226014469287</v>
      </c>
      <c r="D22" s="80">
        <f t="shared" ref="D22:F22" si="1">D21/D6</f>
        <v>1</v>
      </c>
      <c r="E22" s="80">
        <f t="shared" si="1"/>
        <v>0.995321882418657</v>
      </c>
      <c r="F22" s="80">
        <f t="shared" si="1"/>
        <v>1</v>
      </c>
      <c r="G22" s="80"/>
      <c r="H22" s="17" t="s">
        <v>34</v>
      </c>
      <c r="I22" s="28"/>
      <c r="K22" s="29"/>
      <c r="L22" s="31"/>
    </row>
    <row r="23" s="1" customFormat="1" ht="48.95" customHeight="1" spans="1:14">
      <c r="A23" s="81" t="s">
        <v>35</v>
      </c>
      <c r="B23" s="73"/>
      <c r="C23" s="82"/>
      <c r="D23" s="77"/>
      <c r="E23" s="77"/>
      <c r="F23" s="77">
        <v>0</v>
      </c>
      <c r="G23" s="83"/>
      <c r="H23" s="11"/>
      <c r="I23" s="28"/>
      <c r="J23" s="3"/>
      <c r="K23" s="29"/>
      <c r="L23" s="31"/>
      <c r="M23" s="2"/>
      <c r="N23" s="2"/>
    </row>
    <row r="24" s="1" customFormat="1" ht="66" customHeight="1" spans="1:14">
      <c r="A24" s="84" t="s">
        <v>36</v>
      </c>
      <c r="B24" s="85">
        <f t="shared" si="0"/>
        <v>1980.516767</v>
      </c>
      <c r="C24" s="85">
        <v>1915.256025</v>
      </c>
      <c r="D24" s="73"/>
      <c r="E24" s="85">
        <v>60.727742</v>
      </c>
      <c r="F24" s="82">
        <v>4.533</v>
      </c>
      <c r="G24" s="86"/>
      <c r="H24" s="21" t="s">
        <v>32</v>
      </c>
      <c r="I24" s="28"/>
      <c r="J24" s="3"/>
      <c r="K24" s="29"/>
      <c r="L24" s="31"/>
      <c r="M24" s="2"/>
      <c r="N24" s="2"/>
    </row>
    <row r="25" s="1" customFormat="1" ht="66" customHeight="1" spans="1:16384">
      <c r="A25" s="87"/>
      <c r="B25" s="47"/>
      <c r="C25" s="47"/>
      <c r="D25" s="47"/>
      <c r="E25" s="47"/>
      <c r="F25" s="47"/>
      <c r="G25" s="47"/>
      <c r="H25" s="15" t="s">
        <v>37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1" customFormat="1" ht="90" customHeight="1" spans="1:14">
      <c r="A26" s="88" t="s">
        <v>38</v>
      </c>
      <c r="B26" s="88"/>
      <c r="C26" s="88"/>
      <c r="D26" s="88"/>
      <c r="E26" s="88"/>
      <c r="F26" s="88"/>
      <c r="G26" s="88"/>
      <c r="H26" s="88"/>
      <c r="I26" s="3"/>
      <c r="J26" s="3"/>
      <c r="K26" s="3"/>
      <c r="L26" s="3"/>
      <c r="M26" s="2"/>
      <c r="N26" s="2"/>
    </row>
    <row r="27" ht="14.1" customHeight="1" spans="1:7">
      <c r="A27" s="24" t="s">
        <v>39</v>
      </c>
      <c r="B27" s="24"/>
      <c r="C27" s="24"/>
      <c r="D27" s="24"/>
      <c r="E27" s="24"/>
      <c r="F27" s="24"/>
      <c r="G27" s="2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00694444444445" right="0.432638888888889" top="0.235416666666667" bottom="0.118055555555556" header="0.297916666666667" footer="0.15625"/>
  <pageSetup paperSize="9" scale="54" orientation="portrait" verticalDpi="300"/>
  <headerFooter differentOddEven="1">
    <oddFooter>&amp;R&amp;14— &amp;P —</oddFooter>
    <evenFooter>&amp;L&amp;14— &amp;P 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9" workbookViewId="0">
      <selection activeCell="F25" sqref="F25:G25"/>
    </sheetView>
  </sheetViews>
  <sheetFormatPr defaultColWidth="9" defaultRowHeight="15"/>
  <cols>
    <col min="1" max="1" width="31.25" style="2" customWidth="1"/>
    <col min="2" max="2" width="17.375" style="2" customWidth="1"/>
    <col min="3" max="3" width="19" style="2" customWidth="1"/>
    <col min="4" max="4" width="15.25" style="2" customWidth="1"/>
    <col min="5" max="5" width="16.5" style="2" customWidth="1"/>
    <col min="6" max="6" width="16" style="2" customWidth="1"/>
    <col min="7" max="7" width="15.75" style="2" customWidth="1"/>
    <col min="8" max="8" width="40.5" style="2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2"/>
    <col min="14" max="14" width="11.125" style="2"/>
    <col min="15" max="16384" width="9" style="2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.1" customHeight="1" spans="1:8">
      <c r="A3" s="33" t="s">
        <v>77</v>
      </c>
      <c r="B3" s="33"/>
      <c r="C3" s="34" t="s">
        <v>3</v>
      </c>
      <c r="D3" s="34"/>
      <c r="E3" s="34"/>
      <c r="F3" s="35"/>
      <c r="G3" s="35"/>
      <c r="H3" s="36" t="s">
        <v>4</v>
      </c>
    </row>
    <row r="4" ht="29.1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51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43">
        <f>C6+D6+E6+F6+G6</f>
        <v>7227</v>
      </c>
      <c r="C6" s="43">
        <f>C7+C15+C17+C19</f>
        <v>6944</v>
      </c>
      <c r="D6" s="43">
        <f>D7+D15+D17+D19</f>
        <v>0</v>
      </c>
      <c r="E6" s="43">
        <f>E7+E15+E17+E19</f>
        <v>283</v>
      </c>
      <c r="F6" s="43">
        <v>0</v>
      </c>
      <c r="G6" s="43">
        <v>0</v>
      </c>
      <c r="H6" s="11" t="s">
        <v>14</v>
      </c>
    </row>
    <row r="7" ht="51" customHeight="1" spans="1:8">
      <c r="A7" s="12" t="s">
        <v>15</v>
      </c>
      <c r="B7" s="43">
        <f t="shared" ref="B7:B11" si="0">C7+E7</f>
        <v>3086</v>
      </c>
      <c r="C7" s="44">
        <f>C8+C10+C12</f>
        <v>2803</v>
      </c>
      <c r="D7" s="44"/>
      <c r="E7" s="44">
        <f>E8+E10+E12</f>
        <v>283</v>
      </c>
      <c r="F7" s="10"/>
      <c r="G7" s="10"/>
      <c r="H7" s="11" t="s">
        <v>16</v>
      </c>
    </row>
    <row r="8" ht="51" customHeight="1" spans="1:8">
      <c r="A8" s="12" t="s">
        <v>17</v>
      </c>
      <c r="B8" s="43">
        <f t="shared" si="0"/>
        <v>2070</v>
      </c>
      <c r="C8" s="44">
        <v>1987</v>
      </c>
      <c r="D8" s="45"/>
      <c r="E8" s="44">
        <v>83</v>
      </c>
      <c r="F8" s="10"/>
      <c r="G8" s="10"/>
      <c r="H8" s="11" t="s">
        <v>16</v>
      </c>
    </row>
    <row r="9" ht="51" customHeight="1" spans="1:8">
      <c r="A9" s="12" t="s">
        <v>18</v>
      </c>
      <c r="B9" s="43">
        <f t="shared" si="0"/>
        <v>2070</v>
      </c>
      <c r="C9" s="44">
        <v>1987</v>
      </c>
      <c r="D9" s="45"/>
      <c r="E9" s="44">
        <v>83</v>
      </c>
      <c r="F9" s="10"/>
      <c r="G9" s="10"/>
      <c r="H9" s="11" t="s">
        <v>16</v>
      </c>
    </row>
    <row r="10" ht="51" customHeight="1" spans="1:14">
      <c r="A10" s="12" t="s">
        <v>19</v>
      </c>
      <c r="B10" s="43">
        <f t="shared" si="0"/>
        <v>1016</v>
      </c>
      <c r="C10" s="44">
        <v>816</v>
      </c>
      <c r="D10" s="44"/>
      <c r="E10" s="44">
        <v>200</v>
      </c>
      <c r="F10" s="44"/>
      <c r="G10" s="10"/>
      <c r="H10" s="11" t="s">
        <v>16</v>
      </c>
      <c r="I10" s="26"/>
      <c r="J10" s="26"/>
      <c r="K10" s="26"/>
      <c r="L10" s="26"/>
      <c r="M10" s="27"/>
      <c r="N10" s="27"/>
    </row>
    <row r="11" ht="51" customHeight="1" spans="1:14">
      <c r="A11" s="12" t="s">
        <v>18</v>
      </c>
      <c r="B11" s="43">
        <f t="shared" si="0"/>
        <v>1016</v>
      </c>
      <c r="C11" s="44">
        <v>816</v>
      </c>
      <c r="D11" s="44"/>
      <c r="E11" s="44">
        <v>200</v>
      </c>
      <c r="F11" s="44"/>
      <c r="G11" s="10"/>
      <c r="H11" s="11" t="s">
        <v>16</v>
      </c>
      <c r="I11" s="26"/>
      <c r="J11" s="26"/>
      <c r="K11" s="26"/>
      <c r="L11" s="26"/>
      <c r="M11" s="27"/>
      <c r="N11" s="27"/>
    </row>
    <row r="12" ht="51" customHeight="1" spans="1:8">
      <c r="A12" s="12" t="s">
        <v>20</v>
      </c>
      <c r="B12" s="44"/>
      <c r="C12" s="44"/>
      <c r="D12" s="44"/>
      <c r="E12" s="44"/>
      <c r="F12" s="44"/>
      <c r="G12" s="10"/>
      <c r="H12" s="11" t="s">
        <v>16</v>
      </c>
    </row>
    <row r="13" ht="51" customHeight="1" spans="1:8">
      <c r="A13" s="12" t="s">
        <v>18</v>
      </c>
      <c r="B13" s="44"/>
      <c r="C13" s="44"/>
      <c r="D13" s="44"/>
      <c r="E13" s="44"/>
      <c r="F13" s="44"/>
      <c r="G13" s="10"/>
      <c r="H13" s="11" t="s">
        <v>16</v>
      </c>
    </row>
    <row r="14" ht="72.95" customHeight="1" spans="1:8">
      <c r="A14" s="12" t="s">
        <v>21</v>
      </c>
      <c r="B14" s="44">
        <f>B10+B8</f>
        <v>3086</v>
      </c>
      <c r="C14" s="44">
        <f>C10+C8</f>
        <v>2803</v>
      </c>
      <c r="D14" s="44"/>
      <c r="E14" s="44">
        <f>E10+E8</f>
        <v>283</v>
      </c>
      <c r="F14" s="44"/>
      <c r="G14" s="10"/>
      <c r="H14" s="11" t="s">
        <v>22</v>
      </c>
    </row>
    <row r="15" ht="51" customHeight="1" spans="1:8">
      <c r="A15" s="12" t="s">
        <v>23</v>
      </c>
      <c r="B15" s="44">
        <f>C15+E15</f>
        <v>1768</v>
      </c>
      <c r="C15" s="44">
        <v>1768</v>
      </c>
      <c r="D15" s="44"/>
      <c r="E15" s="44"/>
      <c r="F15" s="44"/>
      <c r="G15" s="43"/>
      <c r="H15" s="11" t="s">
        <v>16</v>
      </c>
    </row>
    <row r="16" ht="51" customHeight="1" spans="1:8">
      <c r="A16" s="12" t="s">
        <v>24</v>
      </c>
      <c r="B16" s="44">
        <f>C16+E16</f>
        <v>1768</v>
      </c>
      <c r="C16" s="44">
        <v>1768</v>
      </c>
      <c r="D16" s="43"/>
      <c r="E16" s="44"/>
      <c r="F16" s="43"/>
      <c r="G16" s="43"/>
      <c r="H16" s="11" t="s">
        <v>16</v>
      </c>
    </row>
    <row r="17" ht="51" customHeight="1" spans="1:8">
      <c r="A17" s="12" t="s">
        <v>25</v>
      </c>
      <c r="B17" s="44">
        <v>888</v>
      </c>
      <c r="C17" s="44">
        <v>888</v>
      </c>
      <c r="D17" s="10"/>
      <c r="E17" s="10"/>
      <c r="F17" s="10"/>
      <c r="G17" s="10"/>
      <c r="H17" s="11" t="s">
        <v>26</v>
      </c>
    </row>
    <row r="18" ht="51" customHeight="1" spans="1:8">
      <c r="A18" s="12" t="s">
        <v>24</v>
      </c>
      <c r="B18" s="44">
        <v>888</v>
      </c>
      <c r="C18" s="44">
        <v>888</v>
      </c>
      <c r="D18" s="10"/>
      <c r="E18" s="10"/>
      <c r="F18" s="10"/>
      <c r="G18" s="10"/>
      <c r="H18" s="11" t="s">
        <v>27</v>
      </c>
    </row>
    <row r="19" ht="51" customHeight="1" spans="1:8">
      <c r="A19" s="12" t="s">
        <v>28</v>
      </c>
      <c r="B19" s="44">
        <v>1485</v>
      </c>
      <c r="C19" s="44">
        <v>1485</v>
      </c>
      <c r="D19" s="10"/>
      <c r="E19" s="10"/>
      <c r="F19" s="10"/>
      <c r="G19" s="10"/>
      <c r="H19" s="11" t="s">
        <v>29</v>
      </c>
    </row>
    <row r="20" ht="54.95" customHeight="1" spans="1:12">
      <c r="A20" s="9" t="s">
        <v>30</v>
      </c>
      <c r="B20" s="43">
        <v>7227</v>
      </c>
      <c r="C20" s="43">
        <f>B20-E20</f>
        <v>6944</v>
      </c>
      <c r="D20" s="13"/>
      <c r="E20" s="43">
        <v>283</v>
      </c>
      <c r="F20" s="10"/>
      <c r="G20" s="10"/>
      <c r="I20" s="28"/>
      <c r="K20" s="29"/>
      <c r="L20" s="30"/>
    </row>
    <row r="21" ht="62.1" customHeight="1" spans="1:12">
      <c r="A21" s="15" t="s">
        <v>31</v>
      </c>
      <c r="B21" s="43">
        <v>7227</v>
      </c>
      <c r="C21" s="43">
        <f>B21-E21</f>
        <v>6944</v>
      </c>
      <c r="D21" s="13"/>
      <c r="E21" s="43">
        <v>283</v>
      </c>
      <c r="F21" s="10"/>
      <c r="G21" s="10"/>
      <c r="H21" s="11" t="s">
        <v>32</v>
      </c>
      <c r="I21" s="28"/>
      <c r="K21" s="29"/>
      <c r="L21" s="30"/>
    </row>
    <row r="22" ht="93" customHeight="1" spans="1:12">
      <c r="A22" s="15" t="s">
        <v>33</v>
      </c>
      <c r="B22" s="46">
        <f>B20/B6</f>
        <v>1</v>
      </c>
      <c r="C22" s="46">
        <f>C20/C6</f>
        <v>1</v>
      </c>
      <c r="D22" s="46"/>
      <c r="E22" s="46">
        <f>E20/E6</f>
        <v>1</v>
      </c>
      <c r="F22" s="10"/>
      <c r="G22" s="10"/>
      <c r="H22" s="17" t="s">
        <v>34</v>
      </c>
      <c r="I22" s="28"/>
      <c r="K22" s="29"/>
      <c r="L22" s="31"/>
    </row>
    <row r="23" s="1" customFormat="1" ht="48.95" customHeight="1" spans="1:14">
      <c r="A23" s="9" t="s">
        <v>35</v>
      </c>
      <c r="B23" s="47">
        <f>B24</f>
        <v>55.4914</v>
      </c>
      <c r="C23" s="47">
        <f>C24</f>
        <v>53.9514</v>
      </c>
      <c r="D23" s="47"/>
      <c r="E23" s="47">
        <f>E24</f>
        <v>1.54</v>
      </c>
      <c r="F23" s="12"/>
      <c r="G23" s="12"/>
      <c r="H23" s="48" t="s">
        <v>78</v>
      </c>
      <c r="I23" s="28"/>
      <c r="J23" s="3"/>
      <c r="K23" s="29"/>
      <c r="L23" s="31"/>
      <c r="M23" s="2"/>
      <c r="N23" s="2"/>
    </row>
    <row r="24" s="1" customFormat="1" ht="66" customHeight="1" spans="1:14">
      <c r="A24" s="19" t="s">
        <v>36</v>
      </c>
      <c r="B24" s="49">
        <f>C24+E24</f>
        <v>55.4914</v>
      </c>
      <c r="C24" s="50">
        <v>53.9514</v>
      </c>
      <c r="D24" s="50"/>
      <c r="E24" s="47">
        <v>1.54</v>
      </c>
      <c r="F24" s="13"/>
      <c r="G24" s="20"/>
      <c r="H24" s="21" t="s">
        <v>32</v>
      </c>
      <c r="I24" s="28"/>
      <c r="J24" s="3"/>
      <c r="K24" s="29"/>
      <c r="L24" s="31"/>
      <c r="M24" s="2"/>
      <c r="N24" s="2"/>
    </row>
    <row r="25" s="1" customFormat="1" ht="66" customHeight="1" spans="1:16384">
      <c r="A25" s="15" t="s">
        <v>79</v>
      </c>
      <c r="B25" s="15"/>
      <c r="C25" s="15"/>
      <c r="D25" s="15" t="s">
        <v>46</v>
      </c>
      <c r="E25" s="15" t="s">
        <v>80</v>
      </c>
      <c r="F25" s="15"/>
      <c r="G25" s="15"/>
      <c r="H25" s="15" t="s">
        <v>37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1" customFormat="1" ht="90" customHeight="1" spans="1:14">
      <c r="A26" s="23" t="s">
        <v>38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2"/>
      <c r="N26" s="2"/>
    </row>
    <row r="27" ht="14.1" customHeight="1" spans="1:7">
      <c r="A27" s="24" t="s">
        <v>39</v>
      </c>
      <c r="B27" s="24"/>
      <c r="C27" s="24"/>
      <c r="D27" s="24"/>
      <c r="E27" s="24"/>
      <c r="F27" s="24"/>
      <c r="G27" s="2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5" zoomScaleNormal="55" topLeftCell="A11" workbookViewId="0">
      <selection activeCell="B25" sqref="B25:C25"/>
    </sheetView>
  </sheetViews>
  <sheetFormatPr defaultColWidth="9" defaultRowHeight="15"/>
  <cols>
    <col min="1" max="1" width="31.25" style="2" customWidth="1"/>
    <col min="2" max="2" width="14" style="2" customWidth="1"/>
    <col min="3" max="3" width="19.25" style="2" customWidth="1"/>
    <col min="4" max="4" width="14.375" style="2" customWidth="1"/>
    <col min="5" max="5" width="19" style="2" customWidth="1"/>
    <col min="6" max="6" width="17.25" style="2" customWidth="1"/>
    <col min="7" max="7" width="16.875" style="2" customWidth="1"/>
    <col min="8" max="8" width="40.5" style="2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2"/>
    <col min="14" max="14" width="11.125" style="2"/>
    <col min="15" max="16384" width="9" style="2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.1" customHeight="1" spans="1:8">
      <c r="A3" s="41" t="s">
        <v>81</v>
      </c>
      <c r="B3" s="41"/>
      <c r="C3" s="42" t="s">
        <v>82</v>
      </c>
      <c r="D3" s="42"/>
      <c r="E3" s="42"/>
      <c r="F3" s="35"/>
      <c r="G3" s="35"/>
      <c r="H3" s="36" t="s">
        <v>4</v>
      </c>
    </row>
    <row r="4" ht="29.1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57.95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10">
        <f>B7+B15+B17+B19</f>
        <v>2792.4817</v>
      </c>
      <c r="C6" s="10">
        <f>C7+C15+C17+C19</f>
        <v>2538.4817</v>
      </c>
      <c r="D6" s="10"/>
      <c r="E6" s="10">
        <f>E7+E15+E17+E19</f>
        <v>254</v>
      </c>
      <c r="F6" s="10"/>
      <c r="G6" s="10"/>
      <c r="H6" s="11" t="s">
        <v>14</v>
      </c>
    </row>
    <row r="7" ht="51" customHeight="1" spans="1:8">
      <c r="A7" s="12" t="s">
        <v>15</v>
      </c>
      <c r="B7" s="10">
        <f>C7+E7</f>
        <v>1592</v>
      </c>
      <c r="C7" s="10">
        <v>1338</v>
      </c>
      <c r="D7" s="10"/>
      <c r="E7" s="10">
        <v>254</v>
      </c>
      <c r="F7" s="10"/>
      <c r="G7" s="10"/>
      <c r="H7" s="11" t="s">
        <v>16</v>
      </c>
    </row>
    <row r="8" ht="51" customHeight="1" spans="1:8">
      <c r="A8" s="12" t="s">
        <v>17</v>
      </c>
      <c r="B8" s="10">
        <v>688</v>
      </c>
      <c r="C8" s="10">
        <v>634</v>
      </c>
      <c r="D8" s="10"/>
      <c r="E8" s="10">
        <v>54</v>
      </c>
      <c r="F8" s="10"/>
      <c r="G8" s="10"/>
      <c r="H8" s="11" t="s">
        <v>16</v>
      </c>
    </row>
    <row r="9" ht="51" customHeight="1" spans="1:8">
      <c r="A9" s="12" t="s">
        <v>18</v>
      </c>
      <c r="B9" s="10">
        <v>688</v>
      </c>
      <c r="C9" s="10">
        <v>634</v>
      </c>
      <c r="D9" s="10"/>
      <c r="E9" s="10">
        <v>54</v>
      </c>
      <c r="F9" s="10"/>
      <c r="G9" s="10"/>
      <c r="H9" s="11" t="s">
        <v>16</v>
      </c>
    </row>
    <row r="10" ht="51" customHeight="1" spans="1:14">
      <c r="A10" s="12" t="s">
        <v>19</v>
      </c>
      <c r="B10" s="10">
        <v>904</v>
      </c>
      <c r="C10" s="10">
        <v>704</v>
      </c>
      <c r="D10" s="10"/>
      <c r="E10" s="10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ht="51" customHeight="1" spans="1:14">
      <c r="A11" s="12" t="s">
        <v>18</v>
      </c>
      <c r="B11" s="10">
        <v>904</v>
      </c>
      <c r="C11" s="10">
        <v>704</v>
      </c>
      <c r="D11" s="10"/>
      <c r="E11" s="10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ht="51" customHeight="1" spans="1:8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</row>
    <row r="13" ht="51" customHeight="1" spans="1:8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</row>
    <row r="14" ht="72.95" customHeight="1" spans="1:8">
      <c r="A14" s="12" t="s">
        <v>21</v>
      </c>
      <c r="B14" s="10">
        <v>1592</v>
      </c>
      <c r="C14" s="10">
        <v>1338</v>
      </c>
      <c r="D14" s="10"/>
      <c r="E14" s="10">
        <v>254</v>
      </c>
      <c r="F14" s="10"/>
      <c r="G14" s="10"/>
      <c r="H14" s="11" t="s">
        <v>22</v>
      </c>
    </row>
    <row r="15" ht="51" customHeight="1" spans="1:8">
      <c r="A15" s="12" t="s">
        <v>23</v>
      </c>
      <c r="B15" s="10">
        <f>570+24</f>
        <v>594</v>
      </c>
      <c r="C15" s="10">
        <f>570+24</f>
        <v>594</v>
      </c>
      <c r="D15" s="10"/>
      <c r="E15" s="10"/>
      <c r="F15" s="10"/>
      <c r="G15" s="10"/>
      <c r="H15" s="11" t="s">
        <v>16</v>
      </c>
    </row>
    <row r="16" ht="51" customHeight="1" spans="1:8">
      <c r="A16" s="12" t="s">
        <v>24</v>
      </c>
      <c r="B16" s="10">
        <v>594</v>
      </c>
      <c r="C16" s="10">
        <v>594</v>
      </c>
      <c r="D16" s="10"/>
      <c r="E16" s="10"/>
      <c r="F16" s="10"/>
      <c r="G16" s="10"/>
      <c r="H16" s="11" t="s">
        <v>16</v>
      </c>
    </row>
    <row r="17" ht="51" customHeight="1" spans="1:8">
      <c r="A17" s="12" t="s">
        <v>25</v>
      </c>
      <c r="B17" s="10">
        <f>143+55</f>
        <v>198</v>
      </c>
      <c r="C17" s="10">
        <f>143+55</f>
        <v>198</v>
      </c>
      <c r="D17" s="10"/>
      <c r="E17" s="10"/>
      <c r="F17" s="10"/>
      <c r="G17" s="10"/>
      <c r="H17" s="11" t="s">
        <v>26</v>
      </c>
    </row>
    <row r="18" ht="51" customHeight="1" spans="1:8">
      <c r="A18" s="12" t="s">
        <v>24</v>
      </c>
      <c r="B18" s="10">
        <v>198</v>
      </c>
      <c r="C18" s="10">
        <v>198</v>
      </c>
      <c r="D18" s="10"/>
      <c r="E18" s="10"/>
      <c r="F18" s="10"/>
      <c r="G18" s="10"/>
      <c r="H18" s="11" t="s">
        <v>27</v>
      </c>
    </row>
    <row r="19" ht="51" customHeight="1" spans="1:8">
      <c r="A19" s="12" t="s">
        <v>28</v>
      </c>
      <c r="B19" s="10">
        <v>408.4817</v>
      </c>
      <c r="C19" s="10">
        <v>408.4817</v>
      </c>
      <c r="D19" s="10"/>
      <c r="E19" s="10"/>
      <c r="F19" s="10"/>
      <c r="G19" s="10"/>
      <c r="H19" s="11" t="s">
        <v>29</v>
      </c>
    </row>
    <row r="20" ht="54.95" customHeight="1" spans="1:12">
      <c r="A20" s="9" t="s">
        <v>30</v>
      </c>
      <c r="B20" s="37"/>
      <c r="C20" s="37"/>
      <c r="D20" s="13"/>
      <c r="E20" s="13"/>
      <c r="F20" s="10"/>
      <c r="G20" s="10"/>
      <c r="H20" s="14"/>
      <c r="I20" s="28"/>
      <c r="K20" s="29"/>
      <c r="L20" s="30"/>
    </row>
    <row r="21" ht="62.1" customHeight="1" spans="1:12">
      <c r="A21" s="15" t="s">
        <v>31</v>
      </c>
      <c r="B21" s="10">
        <f>SUM(C21:E21)</f>
        <v>2792.48</v>
      </c>
      <c r="C21" s="10">
        <v>2538.48</v>
      </c>
      <c r="D21" s="13"/>
      <c r="E21" s="13">
        <v>254</v>
      </c>
      <c r="F21" s="10"/>
      <c r="G21" s="10"/>
      <c r="H21" s="11" t="s">
        <v>32</v>
      </c>
      <c r="I21" s="28"/>
      <c r="K21" s="29"/>
      <c r="L21" s="30"/>
    </row>
    <row r="22" ht="93" customHeight="1" spans="1:12">
      <c r="A22" s="15" t="s">
        <v>33</v>
      </c>
      <c r="B22" s="16">
        <f>B21/B6</f>
        <v>0.99999939122251</v>
      </c>
      <c r="C22" s="16">
        <f>C21/C6</f>
        <v>0.999999330308349</v>
      </c>
      <c r="D22" s="16"/>
      <c r="E22" s="16">
        <f>E21/E6</f>
        <v>1</v>
      </c>
      <c r="F22" s="10"/>
      <c r="G22" s="10"/>
      <c r="H22" s="17" t="s">
        <v>34</v>
      </c>
      <c r="I22" s="28"/>
      <c r="K22" s="29"/>
      <c r="L22" s="31"/>
    </row>
    <row r="23" s="1" customFormat="1" ht="48.95" customHeight="1" spans="1:14">
      <c r="A23" s="9" t="s">
        <v>35</v>
      </c>
      <c r="B23" s="13">
        <v>0</v>
      </c>
      <c r="C23" s="18">
        <v>0</v>
      </c>
      <c r="D23" s="13"/>
      <c r="E23" s="13">
        <v>0</v>
      </c>
      <c r="F23" s="12"/>
      <c r="G23" s="12"/>
      <c r="H23" s="11"/>
      <c r="I23" s="28"/>
      <c r="J23" s="3"/>
      <c r="K23" s="29"/>
      <c r="L23" s="31"/>
      <c r="M23" s="2"/>
      <c r="N23" s="2"/>
    </row>
    <row r="24" s="1" customFormat="1" ht="66" customHeight="1" spans="1:14">
      <c r="A24" s="19" t="s">
        <v>36</v>
      </c>
      <c r="B24" s="38">
        <v>0</v>
      </c>
      <c r="C24" s="18">
        <v>0</v>
      </c>
      <c r="D24" s="18"/>
      <c r="E24" s="18">
        <v>0</v>
      </c>
      <c r="F24" s="20"/>
      <c r="G24" s="20"/>
      <c r="H24" s="21" t="s">
        <v>32</v>
      </c>
      <c r="I24" s="28"/>
      <c r="J24" s="3"/>
      <c r="K24" s="29"/>
      <c r="L24" s="31"/>
      <c r="M24" s="2"/>
      <c r="N24" s="2"/>
    </row>
    <row r="25" s="1" customFormat="1" ht="66" customHeight="1" spans="1:16384">
      <c r="A25" s="15" t="s">
        <v>83</v>
      </c>
      <c r="B25" s="15"/>
      <c r="C25" s="15"/>
      <c r="D25" s="15" t="s">
        <v>46</v>
      </c>
      <c r="E25" s="15"/>
      <c r="F25" s="15" t="s">
        <v>54</v>
      </c>
      <c r="G25" s="15">
        <v>8998061</v>
      </c>
      <c r="H25" s="15" t="s">
        <v>37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1" customFormat="1" ht="90" customHeight="1" spans="1:14">
      <c r="A26" s="23" t="s">
        <v>38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2"/>
      <c r="N26" s="2"/>
    </row>
    <row r="27" ht="14.1" customHeight="1" spans="1:7">
      <c r="A27" s="24" t="s">
        <v>39</v>
      </c>
      <c r="B27" s="24"/>
      <c r="C27" s="24"/>
      <c r="D27" s="24"/>
      <c r="E27" s="24"/>
      <c r="F27" s="24"/>
      <c r="G27" s="2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3" workbookViewId="0">
      <selection activeCell="F25" sqref="F25:G25"/>
    </sheetView>
  </sheetViews>
  <sheetFormatPr defaultColWidth="9" defaultRowHeight="15"/>
  <cols>
    <col min="1" max="1" width="31.25" style="2" customWidth="1"/>
    <col min="2" max="2" width="20.25" style="2" customWidth="1"/>
    <col min="3" max="3" width="21.25" style="2" customWidth="1"/>
    <col min="4" max="4" width="15.25" style="2" customWidth="1"/>
    <col min="5" max="5" width="16.5" style="2" customWidth="1"/>
    <col min="6" max="6" width="16" style="2" customWidth="1"/>
    <col min="7" max="7" width="15.75" style="2" customWidth="1"/>
    <col min="8" max="8" width="40.5" style="2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2"/>
    <col min="14" max="14" width="11.125" style="2"/>
    <col min="15" max="16384" width="9" style="2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.1" customHeight="1" spans="1:8">
      <c r="A3" s="33" t="s">
        <v>84</v>
      </c>
      <c r="B3" s="33"/>
      <c r="C3" s="34" t="s">
        <v>82</v>
      </c>
      <c r="D3" s="34"/>
      <c r="E3" s="34"/>
      <c r="F3" s="35"/>
      <c r="G3" s="35"/>
      <c r="H3" s="36" t="s">
        <v>4</v>
      </c>
    </row>
    <row r="4" ht="29.1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51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10">
        <f t="shared" ref="B6:B13" si="0">SUM(C6:G6)</f>
        <v>16716</v>
      </c>
      <c r="C6" s="10">
        <f t="shared" ref="C6:F6" si="1">C7+C15+C17+C19</f>
        <v>14664</v>
      </c>
      <c r="D6" s="10">
        <f t="shared" si="1"/>
        <v>500</v>
      </c>
      <c r="E6" s="10">
        <f t="shared" si="1"/>
        <v>1502</v>
      </c>
      <c r="F6" s="10">
        <f t="shared" si="1"/>
        <v>50</v>
      </c>
      <c r="G6" s="10"/>
      <c r="H6" s="11" t="s">
        <v>14</v>
      </c>
    </row>
    <row r="7" ht="51" customHeight="1" spans="1:8">
      <c r="A7" s="12" t="s">
        <v>15</v>
      </c>
      <c r="B7" s="10">
        <f t="shared" ref="B7:F7" si="2">B8+B10+B12</f>
        <v>7865</v>
      </c>
      <c r="C7" s="10">
        <f t="shared" si="2"/>
        <v>5813</v>
      </c>
      <c r="D7" s="10">
        <f t="shared" si="2"/>
        <v>500</v>
      </c>
      <c r="E7" s="10">
        <f t="shared" si="2"/>
        <v>1502</v>
      </c>
      <c r="F7" s="10">
        <f t="shared" si="2"/>
        <v>50</v>
      </c>
      <c r="G7" s="10"/>
      <c r="H7" s="11" t="s">
        <v>16</v>
      </c>
    </row>
    <row r="8" ht="51" customHeight="1" spans="1:8">
      <c r="A8" s="12" t="s">
        <v>17</v>
      </c>
      <c r="B8" s="10">
        <f t="shared" si="0"/>
        <v>4642</v>
      </c>
      <c r="C8" s="10">
        <v>4104</v>
      </c>
      <c r="D8" s="10"/>
      <c r="E8" s="10">
        <v>488</v>
      </c>
      <c r="F8" s="10">
        <v>50</v>
      </c>
      <c r="G8" s="10"/>
      <c r="H8" s="11" t="s">
        <v>16</v>
      </c>
    </row>
    <row r="9" ht="51" customHeight="1" spans="1:8">
      <c r="A9" s="12" t="s">
        <v>18</v>
      </c>
      <c r="B9" s="10">
        <f t="shared" si="0"/>
        <v>4642</v>
      </c>
      <c r="C9" s="10">
        <v>4104</v>
      </c>
      <c r="D9" s="10"/>
      <c r="E9" s="10">
        <v>488</v>
      </c>
      <c r="F9" s="10">
        <v>50</v>
      </c>
      <c r="G9" s="10"/>
      <c r="H9" s="11" t="s">
        <v>16</v>
      </c>
    </row>
    <row r="10" ht="51" customHeight="1" spans="1:14">
      <c r="A10" s="12" t="s">
        <v>19</v>
      </c>
      <c r="B10" s="10">
        <f t="shared" si="0"/>
        <v>2723</v>
      </c>
      <c r="C10" s="10">
        <v>1209</v>
      </c>
      <c r="D10" s="10">
        <v>500</v>
      </c>
      <c r="E10" s="10">
        <v>1014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ht="51" customHeight="1" spans="1:14">
      <c r="A11" s="12" t="s">
        <v>18</v>
      </c>
      <c r="B11" s="10">
        <f t="shared" si="0"/>
        <v>2723</v>
      </c>
      <c r="C11" s="10">
        <v>1209</v>
      </c>
      <c r="D11" s="10">
        <v>500</v>
      </c>
      <c r="E11" s="10">
        <v>1014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ht="51" customHeight="1" spans="1:8">
      <c r="A12" s="12" t="s">
        <v>20</v>
      </c>
      <c r="B12" s="10">
        <f t="shared" si="0"/>
        <v>500</v>
      </c>
      <c r="C12" s="10">
        <v>500</v>
      </c>
      <c r="D12" s="10"/>
      <c r="E12" s="10"/>
      <c r="F12" s="10"/>
      <c r="G12" s="10"/>
      <c r="H12" s="11" t="s">
        <v>16</v>
      </c>
    </row>
    <row r="13" ht="51" customHeight="1" spans="1:8">
      <c r="A13" s="12" t="s">
        <v>18</v>
      </c>
      <c r="B13" s="10">
        <f t="shared" si="0"/>
        <v>500</v>
      </c>
      <c r="C13" s="10">
        <v>500</v>
      </c>
      <c r="D13" s="10"/>
      <c r="E13" s="10"/>
      <c r="F13" s="10"/>
      <c r="G13" s="10"/>
      <c r="H13" s="11" t="s">
        <v>16</v>
      </c>
    </row>
    <row r="14" ht="72.95" customHeight="1" spans="1:8">
      <c r="A14" s="12" t="s">
        <v>21</v>
      </c>
      <c r="B14" s="10">
        <f t="shared" ref="B14:F14" si="3">B9+B11+B13</f>
        <v>7865</v>
      </c>
      <c r="C14" s="10">
        <f t="shared" si="3"/>
        <v>5813</v>
      </c>
      <c r="D14" s="10">
        <f t="shared" si="3"/>
        <v>500</v>
      </c>
      <c r="E14" s="10">
        <f t="shared" si="3"/>
        <v>1502</v>
      </c>
      <c r="F14" s="10">
        <f t="shared" si="3"/>
        <v>50</v>
      </c>
      <c r="G14" s="10"/>
      <c r="H14" s="11" t="s">
        <v>22</v>
      </c>
    </row>
    <row r="15" ht="51" customHeight="1" spans="1:8">
      <c r="A15" s="12" t="s">
        <v>23</v>
      </c>
      <c r="B15" s="10">
        <f t="shared" ref="B15:B19" si="4">SUM(C15:G15)</f>
        <v>5360</v>
      </c>
      <c r="C15" s="10">
        <v>5360</v>
      </c>
      <c r="D15" s="10"/>
      <c r="E15" s="10"/>
      <c r="F15" s="10"/>
      <c r="G15" s="10"/>
      <c r="H15" s="11" t="s">
        <v>16</v>
      </c>
    </row>
    <row r="16" ht="51" customHeight="1" spans="1:8">
      <c r="A16" s="12" t="s">
        <v>24</v>
      </c>
      <c r="B16" s="10">
        <f t="shared" si="4"/>
        <v>5360</v>
      </c>
      <c r="C16" s="10">
        <v>5360</v>
      </c>
      <c r="D16" s="10"/>
      <c r="E16" s="10"/>
      <c r="F16" s="10"/>
      <c r="G16" s="10"/>
      <c r="H16" s="11" t="s">
        <v>16</v>
      </c>
    </row>
    <row r="17" ht="51" customHeight="1" spans="1:8">
      <c r="A17" s="12" t="s">
        <v>25</v>
      </c>
      <c r="B17" s="10">
        <f t="shared" si="4"/>
        <v>1970</v>
      </c>
      <c r="C17" s="10">
        <v>1970</v>
      </c>
      <c r="D17" s="10"/>
      <c r="E17" s="10"/>
      <c r="F17" s="10"/>
      <c r="G17" s="10"/>
      <c r="H17" s="11" t="s">
        <v>26</v>
      </c>
    </row>
    <row r="18" ht="51" customHeight="1" spans="1:8">
      <c r="A18" s="12" t="s">
        <v>24</v>
      </c>
      <c r="B18" s="10">
        <f t="shared" si="4"/>
        <v>1970</v>
      </c>
      <c r="C18" s="10">
        <v>1970</v>
      </c>
      <c r="D18" s="10"/>
      <c r="E18" s="10"/>
      <c r="F18" s="10"/>
      <c r="G18" s="10"/>
      <c r="H18" s="11" t="s">
        <v>27</v>
      </c>
    </row>
    <row r="19" ht="51" customHeight="1" spans="1:8">
      <c r="A19" s="12" t="s">
        <v>28</v>
      </c>
      <c r="B19" s="10">
        <f t="shared" si="4"/>
        <v>1521</v>
      </c>
      <c r="C19" s="10">
        <v>1521</v>
      </c>
      <c r="D19" s="10"/>
      <c r="E19" s="10"/>
      <c r="F19" s="10"/>
      <c r="G19" s="10"/>
      <c r="H19" s="11" t="s">
        <v>29</v>
      </c>
    </row>
    <row r="20" ht="54.9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K20" s="29"/>
      <c r="L20" s="30"/>
    </row>
    <row r="21" ht="62.1" customHeight="1" spans="1:12">
      <c r="A21" s="15" t="s">
        <v>31</v>
      </c>
      <c r="B21" s="39">
        <f>SUM(C21:G21)</f>
        <v>16205.062736</v>
      </c>
      <c r="C21" s="39">
        <v>14153.062736</v>
      </c>
      <c r="D21" s="13">
        <v>500</v>
      </c>
      <c r="E21" s="13">
        <v>1502</v>
      </c>
      <c r="F21" s="10">
        <v>50</v>
      </c>
      <c r="G21" s="10"/>
      <c r="H21" s="11" t="s">
        <v>32</v>
      </c>
      <c r="I21" s="28"/>
      <c r="K21" s="29"/>
      <c r="L21" s="30"/>
    </row>
    <row r="22" ht="93" customHeight="1" spans="1:12">
      <c r="A22" s="15" t="s">
        <v>33</v>
      </c>
      <c r="B22" s="16">
        <f t="shared" ref="B22:F22" si="5">B21/B6</f>
        <v>0.969434238813113</v>
      </c>
      <c r="C22" s="16">
        <f t="shared" si="5"/>
        <v>0.965157033278778</v>
      </c>
      <c r="D22" s="16">
        <f t="shared" si="5"/>
        <v>1</v>
      </c>
      <c r="E22" s="16">
        <f t="shared" si="5"/>
        <v>1</v>
      </c>
      <c r="F22" s="16">
        <f t="shared" si="5"/>
        <v>1</v>
      </c>
      <c r="G22" s="16"/>
      <c r="H22" s="17" t="s">
        <v>34</v>
      </c>
      <c r="I22" s="28"/>
      <c r="K22" s="29"/>
      <c r="L22" s="31"/>
    </row>
    <row r="23" s="1" customFormat="1" ht="48.95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2"/>
      <c r="N23" s="2"/>
    </row>
    <row r="24" s="1" customFormat="1" ht="66" customHeight="1" spans="1:14">
      <c r="A24" s="19" t="s">
        <v>36</v>
      </c>
      <c r="B24" s="40">
        <f>SUM(C24:G24)</f>
        <v>447.976</v>
      </c>
      <c r="C24" s="18">
        <v>422.966</v>
      </c>
      <c r="D24" s="20"/>
      <c r="E24" s="18">
        <v>25.01</v>
      </c>
      <c r="F24" s="20"/>
      <c r="G24" s="20"/>
      <c r="H24" s="21" t="s">
        <v>32</v>
      </c>
      <c r="I24" s="28"/>
      <c r="J24" s="3"/>
      <c r="K24" s="29"/>
      <c r="L24" s="31"/>
      <c r="M24" s="2"/>
      <c r="N24" s="2"/>
    </row>
    <row r="25" s="1" customFormat="1" ht="66" customHeight="1" spans="1:16384">
      <c r="A25" s="15" t="s">
        <v>85</v>
      </c>
      <c r="B25" s="15"/>
      <c r="C25" s="22"/>
      <c r="D25" s="15" t="s">
        <v>46</v>
      </c>
      <c r="E25" s="15" t="s">
        <v>86</v>
      </c>
      <c r="F25" s="15"/>
      <c r="G25" s="22"/>
      <c r="H25" s="15" t="s">
        <v>37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1" customFormat="1" ht="90" customHeight="1" spans="1:14">
      <c r="A26" s="23" t="s">
        <v>38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2"/>
      <c r="N26" s="2"/>
    </row>
    <row r="27" ht="14.1" customHeight="1" spans="1:7">
      <c r="A27" s="24" t="s">
        <v>39</v>
      </c>
      <c r="B27" s="24"/>
      <c r="C27" s="24"/>
      <c r="D27" s="24"/>
      <c r="E27" s="24"/>
      <c r="F27" s="24"/>
      <c r="G27" s="2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1388888888889" right="0.751388888888889" top="1" bottom="1" header="0.511805555555556" footer="0.511805555555556"/>
  <pageSetup paperSize="9" scale="50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6" workbookViewId="0">
      <selection activeCell="F24" sqref="F24"/>
    </sheetView>
  </sheetViews>
  <sheetFormatPr defaultColWidth="9" defaultRowHeight="15"/>
  <cols>
    <col min="1" max="1" width="31.25" style="2" customWidth="1"/>
    <col min="2" max="2" width="17.375" style="2" customWidth="1"/>
    <col min="3" max="3" width="19" style="2" customWidth="1"/>
    <col min="4" max="4" width="15.25" style="2" customWidth="1"/>
    <col min="5" max="5" width="16.5" style="2" customWidth="1"/>
    <col min="6" max="6" width="16" style="2" customWidth="1"/>
    <col min="7" max="7" width="15.75" style="2" customWidth="1"/>
    <col min="8" max="8" width="40.5" style="2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2"/>
    <col min="14" max="14" width="11.125" style="2"/>
    <col min="15" max="16384" width="9" style="2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.1" customHeight="1" spans="1:8">
      <c r="A3" s="33" t="s">
        <v>87</v>
      </c>
      <c r="B3" s="33"/>
      <c r="C3" s="34" t="s">
        <v>3</v>
      </c>
      <c r="D3" s="34"/>
      <c r="E3" s="34"/>
      <c r="F3" s="35"/>
      <c r="G3" s="35"/>
      <c r="H3" s="36" t="s">
        <v>4</v>
      </c>
    </row>
    <row r="4" ht="29.1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51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10">
        <f>B7+B15+B17+B19</f>
        <v>8889</v>
      </c>
      <c r="C6" s="10">
        <f>C7+C15+C17+C19</f>
        <v>8565</v>
      </c>
      <c r="D6" s="10"/>
      <c r="E6" s="10">
        <f>E7+E15+E17+E19</f>
        <v>324</v>
      </c>
      <c r="F6" s="10"/>
      <c r="G6" s="10"/>
      <c r="H6" s="11" t="s">
        <v>14</v>
      </c>
    </row>
    <row r="7" ht="51" customHeight="1" spans="1:8">
      <c r="A7" s="12" t="s">
        <v>15</v>
      </c>
      <c r="B7" s="10">
        <v>3335</v>
      </c>
      <c r="C7" s="10">
        <v>3011</v>
      </c>
      <c r="D7" s="10"/>
      <c r="E7" s="10">
        <v>324</v>
      </c>
      <c r="F7" s="10"/>
      <c r="G7" s="10"/>
      <c r="H7" s="11" t="s">
        <v>16</v>
      </c>
    </row>
    <row r="8" ht="51" customHeight="1" spans="1:8">
      <c r="A8" s="12" t="s">
        <v>17</v>
      </c>
      <c r="B8" s="10">
        <v>2270</v>
      </c>
      <c r="C8" s="10">
        <v>2146</v>
      </c>
      <c r="D8" s="10"/>
      <c r="E8" s="10">
        <v>124</v>
      </c>
      <c r="F8" s="10"/>
      <c r="G8" s="10"/>
      <c r="H8" s="11" t="s">
        <v>16</v>
      </c>
    </row>
    <row r="9" ht="51" customHeight="1" spans="1:8">
      <c r="A9" s="12" t="s">
        <v>18</v>
      </c>
      <c r="B9" s="10">
        <v>2270</v>
      </c>
      <c r="C9" s="10">
        <v>2146</v>
      </c>
      <c r="D9" s="10"/>
      <c r="E9" s="10">
        <v>124</v>
      </c>
      <c r="F9" s="10"/>
      <c r="G9" s="10"/>
      <c r="H9" s="11" t="s">
        <v>16</v>
      </c>
    </row>
    <row r="10" ht="51" customHeight="1" spans="1:14">
      <c r="A10" s="12" t="s">
        <v>19</v>
      </c>
      <c r="B10" s="10">
        <v>1065</v>
      </c>
      <c r="C10" s="10">
        <v>865</v>
      </c>
      <c r="D10" s="10"/>
      <c r="E10" s="10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ht="51" customHeight="1" spans="1:14">
      <c r="A11" s="12" t="s">
        <v>18</v>
      </c>
      <c r="B11" s="10">
        <v>1065</v>
      </c>
      <c r="C11" s="10">
        <v>865</v>
      </c>
      <c r="D11" s="10"/>
      <c r="E11" s="10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ht="51" customHeight="1" spans="1:8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</row>
    <row r="13" ht="51" customHeight="1" spans="1:8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</row>
    <row r="14" ht="72.95" customHeight="1" spans="1:8">
      <c r="A14" s="12" t="s">
        <v>21</v>
      </c>
      <c r="B14" s="10">
        <f>B9+B11+B13</f>
        <v>3335</v>
      </c>
      <c r="C14" s="10">
        <f>C9+C11+C13</f>
        <v>3011</v>
      </c>
      <c r="D14" s="10"/>
      <c r="E14" s="10">
        <f>E9+E11</f>
        <v>324</v>
      </c>
      <c r="F14" s="10"/>
      <c r="G14" s="10"/>
      <c r="H14" s="11" t="s">
        <v>22</v>
      </c>
    </row>
    <row r="15" ht="51" customHeight="1" spans="1:8">
      <c r="A15" s="12" t="s">
        <v>23</v>
      </c>
      <c r="B15" s="10">
        <v>2293</v>
      </c>
      <c r="C15" s="10">
        <v>2293</v>
      </c>
      <c r="D15" s="10"/>
      <c r="E15" s="10"/>
      <c r="F15" s="10"/>
      <c r="G15" s="10"/>
      <c r="H15" s="11" t="s">
        <v>16</v>
      </c>
    </row>
    <row r="16" ht="51" customHeight="1" spans="1:8">
      <c r="A16" s="12" t="s">
        <v>24</v>
      </c>
      <c r="B16" s="10">
        <v>2293</v>
      </c>
      <c r="C16" s="10">
        <v>2293</v>
      </c>
      <c r="D16" s="10"/>
      <c r="E16" s="10"/>
      <c r="F16" s="10"/>
      <c r="G16" s="10"/>
      <c r="H16" s="11" t="s">
        <v>16</v>
      </c>
    </row>
    <row r="17" ht="51" customHeight="1" spans="1:8">
      <c r="A17" s="12" t="s">
        <v>25</v>
      </c>
      <c r="B17" s="10">
        <v>851</v>
      </c>
      <c r="C17" s="10">
        <v>851</v>
      </c>
      <c r="D17" s="10"/>
      <c r="E17" s="10"/>
      <c r="F17" s="10"/>
      <c r="G17" s="10"/>
      <c r="H17" s="11" t="s">
        <v>26</v>
      </c>
    </row>
    <row r="18" ht="51" customHeight="1" spans="1:8">
      <c r="A18" s="12" t="s">
        <v>24</v>
      </c>
      <c r="B18" s="10">
        <v>851</v>
      </c>
      <c r="C18" s="10">
        <v>851</v>
      </c>
      <c r="D18" s="10"/>
      <c r="E18" s="10"/>
      <c r="F18" s="10"/>
      <c r="G18" s="10"/>
      <c r="H18" s="11" t="s">
        <v>27</v>
      </c>
    </row>
    <row r="19" ht="51" customHeight="1" spans="1:8">
      <c r="A19" s="12" t="s">
        <v>28</v>
      </c>
      <c r="B19" s="10">
        <v>2410</v>
      </c>
      <c r="C19" s="10">
        <v>2410</v>
      </c>
      <c r="D19" s="10"/>
      <c r="E19" s="10"/>
      <c r="F19" s="10"/>
      <c r="G19" s="10"/>
      <c r="H19" s="11" t="s">
        <v>29</v>
      </c>
    </row>
    <row r="20" ht="54.9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K20" s="29"/>
      <c r="L20" s="30"/>
    </row>
    <row r="21" ht="62.1" customHeight="1" spans="1:12">
      <c r="A21" s="15" t="s">
        <v>31</v>
      </c>
      <c r="B21" s="13">
        <f>C21+E21</f>
        <v>8560.67</v>
      </c>
      <c r="C21" s="13">
        <v>8236.67</v>
      </c>
      <c r="D21" s="13"/>
      <c r="E21" s="13">
        <v>324</v>
      </c>
      <c r="F21" s="10"/>
      <c r="G21" s="10"/>
      <c r="H21" s="11" t="s">
        <v>32</v>
      </c>
      <c r="I21" s="28"/>
      <c r="K21" s="29"/>
      <c r="L21" s="30"/>
    </row>
    <row r="22" ht="93" customHeight="1" spans="1:12">
      <c r="A22" s="15" t="s">
        <v>33</v>
      </c>
      <c r="B22" s="16">
        <f>B21/B6</f>
        <v>0.963063336708291</v>
      </c>
      <c r="C22" s="16">
        <f>C21/C6</f>
        <v>0.961666082895505</v>
      </c>
      <c r="D22" s="13"/>
      <c r="E22" s="16">
        <v>1</v>
      </c>
      <c r="F22" s="10"/>
      <c r="G22" s="10"/>
      <c r="H22" s="17" t="s">
        <v>34</v>
      </c>
      <c r="I22" s="28"/>
      <c r="K22" s="29"/>
      <c r="L22" s="31"/>
    </row>
    <row r="23" s="1" customFormat="1" ht="48.95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2"/>
      <c r="N23" s="2"/>
    </row>
    <row r="24" s="1" customFormat="1" ht="66" customHeight="1" spans="1:14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2"/>
      <c r="N24" s="2"/>
    </row>
    <row r="25" s="1" customFormat="1" ht="66" customHeight="1" spans="1:16384">
      <c r="A25" s="15" t="s">
        <v>88</v>
      </c>
      <c r="B25" s="15"/>
      <c r="C25" s="15"/>
      <c r="D25" s="15" t="s">
        <v>46</v>
      </c>
      <c r="E25" s="15" t="s">
        <v>89</v>
      </c>
      <c r="F25" s="15"/>
      <c r="G25" s="15"/>
      <c r="H25" s="15" t="s">
        <v>37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1" customFormat="1" ht="90" customHeight="1" spans="1:14">
      <c r="A26" s="23" t="s">
        <v>38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2"/>
      <c r="N26" s="2"/>
    </row>
    <row r="27" ht="14.1" customHeight="1" spans="1:7">
      <c r="A27" s="24" t="s">
        <v>39</v>
      </c>
      <c r="B27" s="24"/>
      <c r="C27" s="24"/>
      <c r="D27" s="24"/>
      <c r="E27" s="24"/>
      <c r="F27" s="24"/>
      <c r="G27" s="2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5" zoomScaleNormal="55" topLeftCell="A16" workbookViewId="0">
      <selection activeCell="E25" sqref="E25"/>
    </sheetView>
  </sheetViews>
  <sheetFormatPr defaultColWidth="9" defaultRowHeight="15"/>
  <cols>
    <col min="1" max="1" width="31.25" style="2" customWidth="1"/>
    <col min="2" max="2" width="17.375" style="2" customWidth="1"/>
    <col min="3" max="3" width="19" style="2" customWidth="1"/>
    <col min="4" max="4" width="15.25" style="2" customWidth="1"/>
    <col min="5" max="5" width="16.5" style="2" customWidth="1"/>
    <col min="6" max="6" width="16" style="2" customWidth="1"/>
    <col min="7" max="7" width="15.75" style="2" customWidth="1"/>
    <col min="8" max="8" width="40.5" style="2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2"/>
    <col min="14" max="14" width="11.125" style="2"/>
    <col min="15" max="16384" width="9" style="2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.1" customHeight="1" spans="1:8">
      <c r="A3" s="6" t="s">
        <v>90</v>
      </c>
      <c r="B3" s="6"/>
      <c r="C3" s="6"/>
      <c r="D3" s="6"/>
      <c r="E3" s="6"/>
      <c r="F3" s="6" t="s">
        <v>91</v>
      </c>
      <c r="G3" s="6"/>
      <c r="H3" s="6"/>
    </row>
    <row r="4" ht="29.1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51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10">
        <f>B7+B15+B17+B19</f>
        <v>17246.1</v>
      </c>
      <c r="C6" s="10">
        <f>C7+C15+C17+C19</f>
        <v>15828.1</v>
      </c>
      <c r="D6" s="10"/>
      <c r="E6" s="10">
        <f>E7+E15+E17+E19</f>
        <v>1418</v>
      </c>
      <c r="F6" s="10"/>
      <c r="G6" s="10"/>
      <c r="H6" s="11" t="s">
        <v>14</v>
      </c>
    </row>
    <row r="7" ht="51" customHeight="1" spans="1:8">
      <c r="A7" s="12" t="s">
        <v>15</v>
      </c>
      <c r="B7" s="10">
        <f>B8+B10+B12</f>
        <v>8096</v>
      </c>
      <c r="C7" s="10">
        <f>C8+C10+C12</f>
        <v>6678</v>
      </c>
      <c r="D7" s="10"/>
      <c r="E7" s="10">
        <f>E8+E10+E12</f>
        <v>1418</v>
      </c>
      <c r="F7" s="10"/>
      <c r="G7" s="10"/>
      <c r="H7" s="11" t="s">
        <v>16</v>
      </c>
    </row>
    <row r="8" ht="51" customHeight="1" spans="1:8">
      <c r="A8" s="12" t="s">
        <v>17</v>
      </c>
      <c r="B8" s="10">
        <v>5808</v>
      </c>
      <c r="C8" s="10">
        <v>4944</v>
      </c>
      <c r="D8" s="10"/>
      <c r="E8" s="10">
        <v>864</v>
      </c>
      <c r="F8" s="10"/>
      <c r="G8" s="10"/>
      <c r="H8" s="11" t="s">
        <v>16</v>
      </c>
    </row>
    <row r="9" ht="51" customHeight="1" spans="1:8">
      <c r="A9" s="12" t="s">
        <v>18</v>
      </c>
      <c r="B9" s="10">
        <v>5808</v>
      </c>
      <c r="C9" s="10">
        <v>4944</v>
      </c>
      <c r="D9" s="10"/>
      <c r="E9" s="10">
        <v>864</v>
      </c>
      <c r="F9" s="10"/>
      <c r="G9" s="10"/>
      <c r="H9" s="11" t="s">
        <v>16</v>
      </c>
    </row>
    <row r="10" ht="51" customHeight="1" spans="1:14">
      <c r="A10" s="12" t="s">
        <v>19</v>
      </c>
      <c r="B10" s="10">
        <v>1788</v>
      </c>
      <c r="C10" s="10">
        <v>1234</v>
      </c>
      <c r="D10" s="10"/>
      <c r="E10" s="10">
        <v>554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ht="51" customHeight="1" spans="1:14">
      <c r="A11" s="12" t="s">
        <v>18</v>
      </c>
      <c r="B11" s="10">
        <v>1788</v>
      </c>
      <c r="C11" s="10">
        <v>1234</v>
      </c>
      <c r="D11" s="10"/>
      <c r="E11" s="10">
        <v>554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ht="51" customHeight="1" spans="1:8">
      <c r="A12" s="12" t="s">
        <v>20</v>
      </c>
      <c r="B12" s="10">
        <v>500</v>
      </c>
      <c r="C12" s="10">
        <v>500</v>
      </c>
      <c r="D12" s="10"/>
      <c r="E12" s="10"/>
      <c r="F12" s="10"/>
      <c r="G12" s="10"/>
      <c r="H12" s="11" t="s">
        <v>16</v>
      </c>
    </row>
    <row r="13" ht="51" customHeight="1" spans="1:8">
      <c r="A13" s="12" t="s">
        <v>18</v>
      </c>
      <c r="B13" s="10">
        <v>500</v>
      </c>
      <c r="C13" s="10">
        <v>500</v>
      </c>
      <c r="D13" s="10"/>
      <c r="E13" s="10"/>
      <c r="F13" s="10"/>
      <c r="G13" s="10"/>
      <c r="H13" s="11" t="s">
        <v>16</v>
      </c>
    </row>
    <row r="14" ht="72.95" customHeight="1" spans="1:8">
      <c r="A14" s="12" t="s">
        <v>21</v>
      </c>
      <c r="B14" s="10">
        <f>B7</f>
        <v>8096</v>
      </c>
      <c r="C14" s="10">
        <f>C7</f>
        <v>6678</v>
      </c>
      <c r="D14" s="10"/>
      <c r="E14" s="10">
        <f>E7</f>
        <v>1418</v>
      </c>
      <c r="F14" s="10"/>
      <c r="G14" s="10"/>
      <c r="H14" s="11" t="s">
        <v>22</v>
      </c>
    </row>
    <row r="15" ht="51" customHeight="1" spans="1:8">
      <c r="A15" s="12" t="s">
        <v>23</v>
      </c>
      <c r="B15" s="10">
        <v>6540</v>
      </c>
      <c r="C15" s="10">
        <v>6540</v>
      </c>
      <c r="D15" s="10"/>
      <c r="E15" s="10"/>
      <c r="F15" s="10"/>
      <c r="G15" s="10"/>
      <c r="H15" s="11" t="s">
        <v>16</v>
      </c>
    </row>
    <row r="16" ht="51" customHeight="1" spans="1:8">
      <c r="A16" s="12" t="s">
        <v>24</v>
      </c>
      <c r="B16" s="10">
        <v>6540</v>
      </c>
      <c r="C16" s="10">
        <v>6540</v>
      </c>
      <c r="D16" s="10"/>
      <c r="E16" s="10"/>
      <c r="F16" s="10"/>
      <c r="G16" s="10"/>
      <c r="H16" s="11" t="s">
        <v>16</v>
      </c>
    </row>
    <row r="17" ht="51" customHeight="1" spans="1:8">
      <c r="A17" s="12" t="s">
        <v>25</v>
      </c>
      <c r="B17" s="10">
        <v>2000</v>
      </c>
      <c r="C17" s="10">
        <v>2000</v>
      </c>
      <c r="D17" s="10"/>
      <c r="E17" s="10"/>
      <c r="F17" s="10"/>
      <c r="G17" s="10"/>
      <c r="H17" s="11" t="s">
        <v>26</v>
      </c>
    </row>
    <row r="18" ht="51" customHeight="1" spans="1:8">
      <c r="A18" s="12" t="s">
        <v>24</v>
      </c>
      <c r="B18" s="10">
        <v>2000</v>
      </c>
      <c r="C18" s="10">
        <v>2000</v>
      </c>
      <c r="D18" s="10"/>
      <c r="E18" s="10"/>
      <c r="F18" s="10"/>
      <c r="G18" s="10"/>
      <c r="H18" s="11" t="s">
        <v>27</v>
      </c>
    </row>
    <row r="19" ht="51" customHeight="1" spans="1:8">
      <c r="A19" s="12" t="s">
        <v>28</v>
      </c>
      <c r="B19" s="10">
        <v>610.1</v>
      </c>
      <c r="C19" s="10">
        <v>610.1</v>
      </c>
      <c r="D19" s="10"/>
      <c r="E19" s="10"/>
      <c r="F19" s="10"/>
      <c r="G19" s="10"/>
      <c r="H19" s="11" t="s">
        <v>29</v>
      </c>
    </row>
    <row r="20" ht="54.95" customHeight="1" spans="1:12">
      <c r="A20" s="9" t="s">
        <v>30</v>
      </c>
      <c r="B20" s="13">
        <v>15553.12</v>
      </c>
      <c r="C20" s="13">
        <v>14168.62</v>
      </c>
      <c r="D20" s="13"/>
      <c r="E20" s="13">
        <v>1384.5</v>
      </c>
      <c r="F20" s="10"/>
      <c r="G20" s="10"/>
      <c r="H20" s="14"/>
      <c r="I20" s="28"/>
      <c r="K20" s="29"/>
      <c r="L20" s="30"/>
    </row>
    <row r="21" ht="62.1" customHeight="1" spans="1:12">
      <c r="A21" s="15" t="s">
        <v>31</v>
      </c>
      <c r="B21" s="13">
        <v>15553.12</v>
      </c>
      <c r="C21" s="13">
        <v>14168.62</v>
      </c>
      <c r="D21" s="13"/>
      <c r="E21" s="13">
        <v>1384.5</v>
      </c>
      <c r="F21" s="10"/>
      <c r="G21" s="10"/>
      <c r="H21" s="11" t="s">
        <v>32</v>
      </c>
      <c r="I21" s="28"/>
      <c r="K21" s="29"/>
      <c r="L21" s="30"/>
    </row>
    <row r="22" ht="93" customHeight="1" spans="1:12">
      <c r="A22" s="15" t="s">
        <v>33</v>
      </c>
      <c r="B22" s="16">
        <f>B21/B6</f>
        <v>0.901834037840439</v>
      </c>
      <c r="C22" s="16">
        <f>C21/C6</f>
        <v>0.895156083168542</v>
      </c>
      <c r="D22" s="16"/>
      <c r="E22" s="16">
        <f>E21/E6</f>
        <v>0.976375176304654</v>
      </c>
      <c r="F22" s="16"/>
      <c r="G22" s="16"/>
      <c r="H22" s="17" t="s">
        <v>34</v>
      </c>
      <c r="I22" s="28"/>
      <c r="K22" s="29"/>
      <c r="L22" s="31"/>
    </row>
    <row r="23" s="1" customFormat="1" ht="48.95" customHeight="1" spans="1:14">
      <c r="A23" s="9" t="s">
        <v>35</v>
      </c>
      <c r="B23" s="18">
        <v>34.77</v>
      </c>
      <c r="C23" s="18">
        <v>34.77</v>
      </c>
      <c r="D23" s="12"/>
      <c r="E23" s="12"/>
      <c r="F23" s="12"/>
      <c r="G23" s="12"/>
      <c r="H23" s="11"/>
      <c r="I23" s="28"/>
      <c r="J23" s="3"/>
      <c r="K23" s="29"/>
      <c r="L23" s="31"/>
      <c r="M23" s="2"/>
      <c r="N23" s="2"/>
    </row>
    <row r="24" s="1" customFormat="1" ht="66" customHeight="1" spans="1:14">
      <c r="A24" s="19" t="s">
        <v>36</v>
      </c>
      <c r="B24" s="18">
        <v>34.77</v>
      </c>
      <c r="C24" s="18">
        <v>34.77</v>
      </c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2"/>
      <c r="N24" s="2"/>
    </row>
    <row r="25" s="1" customFormat="1" ht="66" customHeight="1" spans="1:16384">
      <c r="A25" s="15" t="s">
        <v>92</v>
      </c>
      <c r="B25" s="15"/>
      <c r="C25" s="22"/>
      <c r="D25" s="15" t="s">
        <v>46</v>
      </c>
      <c r="E25" s="15" t="s">
        <v>93</v>
      </c>
      <c r="F25" s="15"/>
      <c r="G25" s="15"/>
      <c r="H25" s="15" t="s">
        <v>37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1" customFormat="1" ht="90" customHeight="1" spans="1:14">
      <c r="A26" s="23" t="s">
        <v>38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2"/>
      <c r="N26" s="2"/>
    </row>
    <row r="27" ht="14.1" customHeight="1" spans="1:7">
      <c r="A27" s="24" t="s">
        <v>39</v>
      </c>
      <c r="B27" s="24"/>
      <c r="C27" s="24"/>
      <c r="D27" s="24"/>
      <c r="E27" s="24"/>
      <c r="F27" s="24"/>
      <c r="G27" s="25"/>
    </row>
  </sheetData>
  <mergeCells count="8">
    <mergeCell ref="A2:H2"/>
    <mergeCell ref="A3:E3"/>
    <mergeCell ref="F3:H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5" zoomScaleNormal="55" topLeftCell="A13" workbookViewId="0">
      <selection activeCell="F25" sqref="F25:G25"/>
    </sheetView>
  </sheetViews>
  <sheetFormatPr defaultColWidth="9" defaultRowHeight="15"/>
  <cols>
    <col min="1" max="1" width="31.25" style="2" customWidth="1"/>
    <col min="2" max="2" width="17.875" style="2" customWidth="1"/>
    <col min="3" max="3" width="19" style="2" customWidth="1"/>
    <col min="4" max="4" width="15.25" style="2" customWidth="1"/>
    <col min="5" max="5" width="16.5" style="2" customWidth="1"/>
    <col min="6" max="6" width="16" style="2" customWidth="1"/>
    <col min="7" max="7" width="15.75" style="2" customWidth="1"/>
    <col min="8" max="8" width="39.125" style="2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2"/>
    <col min="14" max="14" width="11.125" style="2"/>
    <col min="15" max="16384" width="9" style="2"/>
  </cols>
  <sheetData>
    <row r="1" ht="18.75" spans="1:1">
      <c r="A1" s="4" t="s">
        <v>0</v>
      </c>
    </row>
    <row r="2" ht="51" customHeight="1" spans="1:8">
      <c r="A2" s="5" t="s">
        <v>40</v>
      </c>
      <c r="B2" s="5"/>
      <c r="C2" s="5"/>
      <c r="D2" s="5"/>
      <c r="E2" s="5"/>
      <c r="F2" s="5"/>
      <c r="G2" s="5"/>
      <c r="H2" s="5"/>
    </row>
    <row r="3" ht="23.1" customHeight="1" spans="1:8">
      <c r="A3" s="33" t="s">
        <v>41</v>
      </c>
      <c r="B3" s="33"/>
      <c r="C3" s="34" t="s">
        <v>42</v>
      </c>
      <c r="D3" s="34"/>
      <c r="E3" s="34"/>
      <c r="F3" s="35"/>
      <c r="G3" s="35"/>
      <c r="H3" s="36" t="s">
        <v>4</v>
      </c>
    </row>
    <row r="4" ht="29.1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51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68">
        <v>13062</v>
      </c>
      <c r="C6" s="68">
        <v>12684</v>
      </c>
      <c r="D6" s="10"/>
      <c r="E6" s="10">
        <v>378</v>
      </c>
      <c r="F6" s="10"/>
      <c r="G6" s="10"/>
      <c r="H6" s="11" t="s">
        <v>14</v>
      </c>
    </row>
    <row r="7" ht="51" customHeight="1" spans="1:8">
      <c r="A7" s="12" t="s">
        <v>15</v>
      </c>
      <c r="B7" s="10">
        <v>3453</v>
      </c>
      <c r="C7" s="10">
        <v>3075</v>
      </c>
      <c r="D7" s="10"/>
      <c r="E7" s="10">
        <v>378</v>
      </c>
      <c r="F7" s="10"/>
      <c r="G7" s="10"/>
      <c r="H7" s="11" t="s">
        <v>16</v>
      </c>
    </row>
    <row r="8" ht="51" customHeight="1" spans="1:8">
      <c r="A8" s="12" t="s">
        <v>17</v>
      </c>
      <c r="B8" s="10">
        <v>2370</v>
      </c>
      <c r="C8" s="10">
        <v>2192</v>
      </c>
      <c r="D8" s="10"/>
      <c r="E8" s="10">
        <v>178</v>
      </c>
      <c r="F8" s="10"/>
      <c r="G8" s="10"/>
      <c r="H8" s="11" t="s">
        <v>16</v>
      </c>
    </row>
    <row r="9" ht="51" customHeight="1" spans="1:8">
      <c r="A9" s="12" t="s">
        <v>18</v>
      </c>
      <c r="B9" s="10">
        <v>2370</v>
      </c>
      <c r="C9" s="10">
        <v>2192</v>
      </c>
      <c r="D9" s="10"/>
      <c r="E9" s="10">
        <v>178</v>
      </c>
      <c r="F9" s="10"/>
      <c r="G9" s="10"/>
      <c r="H9" s="11" t="s">
        <v>16</v>
      </c>
    </row>
    <row r="10" ht="51" customHeight="1" spans="1:14">
      <c r="A10" s="12" t="s">
        <v>19</v>
      </c>
      <c r="B10" s="68">
        <v>1083</v>
      </c>
      <c r="C10" s="68">
        <v>883</v>
      </c>
      <c r="D10" s="68"/>
      <c r="E10" s="68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ht="51" customHeight="1" spans="1:14">
      <c r="A11" s="12" t="s">
        <v>18</v>
      </c>
      <c r="B11" s="68">
        <v>1083</v>
      </c>
      <c r="C11" s="68">
        <v>883</v>
      </c>
      <c r="D11" s="68"/>
      <c r="E11" s="68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ht="51" customHeight="1" spans="1:8">
      <c r="A12" s="12" t="s">
        <v>20</v>
      </c>
      <c r="B12" s="68"/>
      <c r="C12" s="68"/>
      <c r="D12" s="68"/>
      <c r="E12" s="68"/>
      <c r="F12" s="10"/>
      <c r="G12" s="10"/>
      <c r="H12" s="11" t="s">
        <v>16</v>
      </c>
    </row>
    <row r="13" ht="51" customHeight="1" spans="1:8">
      <c r="A13" s="12" t="s">
        <v>18</v>
      </c>
      <c r="B13" s="69"/>
      <c r="C13" s="69"/>
      <c r="D13" s="68"/>
      <c r="E13" s="68"/>
      <c r="F13" s="10"/>
      <c r="G13" s="10"/>
      <c r="H13" s="11" t="s">
        <v>16</v>
      </c>
    </row>
    <row r="14" ht="72.95" customHeight="1" spans="1:8">
      <c r="A14" s="12" t="s">
        <v>21</v>
      </c>
      <c r="B14" s="68">
        <v>3453</v>
      </c>
      <c r="C14" s="68">
        <v>3075</v>
      </c>
      <c r="D14" s="68"/>
      <c r="E14" s="68">
        <v>378</v>
      </c>
      <c r="F14" s="10"/>
      <c r="G14" s="10"/>
      <c r="H14" s="11" t="s">
        <v>22</v>
      </c>
    </row>
    <row r="15" ht="51" customHeight="1" spans="1:8">
      <c r="A15" s="12" t="s">
        <v>23</v>
      </c>
      <c r="B15" s="68">
        <v>2688</v>
      </c>
      <c r="C15" s="68">
        <v>2688</v>
      </c>
      <c r="D15" s="68"/>
      <c r="E15" s="68"/>
      <c r="F15" s="10"/>
      <c r="G15" s="10"/>
      <c r="H15" s="11" t="s">
        <v>16</v>
      </c>
    </row>
    <row r="16" ht="51" customHeight="1" spans="1:8">
      <c r="A16" s="12" t="s">
        <v>24</v>
      </c>
      <c r="B16" s="68">
        <v>2688</v>
      </c>
      <c r="C16" s="68">
        <v>2688</v>
      </c>
      <c r="D16" s="68"/>
      <c r="E16" s="68"/>
      <c r="F16" s="10"/>
      <c r="G16" s="10"/>
      <c r="H16" s="11" t="s">
        <v>16</v>
      </c>
    </row>
    <row r="17" ht="51" customHeight="1" spans="1:8">
      <c r="A17" s="12" t="s">
        <v>25</v>
      </c>
      <c r="B17" s="10">
        <v>821</v>
      </c>
      <c r="C17" s="10">
        <v>821</v>
      </c>
      <c r="D17" s="10"/>
      <c r="E17" s="10"/>
      <c r="F17" s="10"/>
      <c r="G17" s="10"/>
      <c r="H17" s="11" t="s">
        <v>26</v>
      </c>
    </row>
    <row r="18" ht="51" customHeight="1" spans="1:8">
      <c r="A18" s="12" t="s">
        <v>24</v>
      </c>
      <c r="B18" s="10">
        <v>821</v>
      </c>
      <c r="C18" s="10">
        <v>821</v>
      </c>
      <c r="D18" s="10"/>
      <c r="E18" s="10"/>
      <c r="F18" s="10"/>
      <c r="G18" s="10"/>
      <c r="H18" s="11" t="s">
        <v>27</v>
      </c>
    </row>
    <row r="19" ht="51" customHeight="1" spans="1:8">
      <c r="A19" s="12" t="s">
        <v>28</v>
      </c>
      <c r="B19" s="68">
        <v>6100</v>
      </c>
      <c r="C19" s="68">
        <v>6100</v>
      </c>
      <c r="D19" s="10"/>
      <c r="E19" s="10"/>
      <c r="F19" s="10"/>
      <c r="G19" s="10"/>
      <c r="H19" s="11" t="s">
        <v>29</v>
      </c>
    </row>
    <row r="20" ht="54.95" customHeight="1" spans="1:12">
      <c r="A20" s="9" t="s">
        <v>30</v>
      </c>
      <c r="B20" s="70" t="s">
        <v>43</v>
      </c>
      <c r="C20" s="37" t="s">
        <v>44</v>
      </c>
      <c r="D20" s="13"/>
      <c r="E20" s="13">
        <v>378</v>
      </c>
      <c r="F20" s="10"/>
      <c r="G20" s="10"/>
      <c r="H20" s="14"/>
      <c r="I20" s="28"/>
      <c r="K20" s="29"/>
      <c r="L20" s="30"/>
    </row>
    <row r="21" ht="62.1" customHeight="1" spans="1:12">
      <c r="A21" s="15" t="s">
        <v>31</v>
      </c>
      <c r="B21" s="71">
        <v>13014.76</v>
      </c>
      <c r="C21" s="13">
        <v>12636.76</v>
      </c>
      <c r="D21" s="13"/>
      <c r="E21" s="13">
        <v>378</v>
      </c>
      <c r="F21" s="10"/>
      <c r="G21" s="10"/>
      <c r="H21" s="11" t="s">
        <v>32</v>
      </c>
      <c r="I21" s="28"/>
      <c r="K21" s="29"/>
      <c r="L21" s="30"/>
    </row>
    <row r="22" ht="78.95" customHeight="1" spans="1:12">
      <c r="A22" s="15" t="s">
        <v>33</v>
      </c>
      <c r="B22" s="72">
        <v>0.9964</v>
      </c>
      <c r="C22" s="16">
        <v>0.9963</v>
      </c>
      <c r="D22" s="13"/>
      <c r="E22" s="16">
        <v>1</v>
      </c>
      <c r="F22" s="10"/>
      <c r="G22" s="10"/>
      <c r="H22" s="17" t="s">
        <v>34</v>
      </c>
      <c r="I22" s="28"/>
      <c r="K22" s="29"/>
      <c r="L22" s="31"/>
    </row>
    <row r="23" s="1" customFormat="1" ht="48.95" customHeight="1" spans="1:14">
      <c r="A23" s="9" t="s">
        <v>35</v>
      </c>
      <c r="B23" s="13"/>
      <c r="C23" s="12"/>
      <c r="D23" s="12"/>
      <c r="E23" s="12"/>
      <c r="F23" s="12"/>
      <c r="G23" s="12"/>
      <c r="H23" s="11"/>
      <c r="I23" s="28"/>
      <c r="J23" s="3"/>
      <c r="K23" s="29"/>
      <c r="L23" s="31"/>
      <c r="M23" s="2"/>
      <c r="N23" s="2"/>
    </row>
    <row r="24" s="1" customFormat="1" ht="66" customHeight="1" spans="1:14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2"/>
      <c r="N24" s="2"/>
    </row>
    <row r="25" s="1" customFormat="1" ht="66" customHeight="1" spans="1:16384">
      <c r="A25" s="47" t="s">
        <v>45</v>
      </c>
      <c r="B25" s="15"/>
      <c r="C25" s="47"/>
      <c r="D25" s="15" t="s">
        <v>46</v>
      </c>
      <c r="E25" s="47"/>
      <c r="F25" s="15"/>
      <c r="G25" s="15"/>
      <c r="H25" s="15" t="s">
        <v>37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1" customFormat="1" ht="90" customHeight="1" spans="1:14">
      <c r="A26" s="23" t="s">
        <v>38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2"/>
      <c r="N26" s="2"/>
    </row>
    <row r="27" ht="14.1" customHeight="1" spans="1:7">
      <c r="A27" s="24" t="s">
        <v>39</v>
      </c>
      <c r="B27" s="24"/>
      <c r="C27" s="24"/>
      <c r="D27" s="24"/>
      <c r="E27" s="24"/>
      <c r="F27" s="24"/>
      <c r="G27" s="2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6" workbookViewId="0">
      <selection activeCell="B21" sqref="B21"/>
    </sheetView>
  </sheetViews>
  <sheetFormatPr defaultColWidth="9" defaultRowHeight="15"/>
  <cols>
    <col min="1" max="1" width="31.25" style="2" customWidth="1"/>
    <col min="2" max="2" width="21.125" style="2" customWidth="1"/>
    <col min="3" max="3" width="20.875" style="2" customWidth="1"/>
    <col min="4" max="4" width="11.75" style="2" customWidth="1"/>
    <col min="5" max="5" width="16.5" style="2" customWidth="1"/>
    <col min="6" max="6" width="14.875" style="2" customWidth="1"/>
    <col min="7" max="7" width="15" style="2" customWidth="1"/>
    <col min="8" max="8" width="38" style="2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6384" width="9" style="2"/>
  </cols>
  <sheetData>
    <row r="1" ht="18.75" spans="1:1">
      <c r="A1" s="4" t="s">
        <v>0</v>
      </c>
    </row>
    <row r="2" ht="51" customHeight="1" spans="1:8">
      <c r="A2" s="5" t="s">
        <v>47</v>
      </c>
      <c r="B2" s="5"/>
      <c r="C2" s="5"/>
      <c r="D2" s="5"/>
      <c r="E2" s="5"/>
      <c r="F2" s="5"/>
      <c r="G2" s="5"/>
      <c r="H2" s="5"/>
    </row>
    <row r="3" ht="23.1" customHeight="1" spans="1:8">
      <c r="A3" s="33" t="s">
        <v>48</v>
      </c>
      <c r="B3" s="33"/>
      <c r="C3" s="34" t="s">
        <v>3</v>
      </c>
      <c r="D3" s="34"/>
      <c r="E3" s="34"/>
      <c r="F3" s="35"/>
      <c r="G3" s="35"/>
      <c r="H3" s="65" t="s">
        <v>4</v>
      </c>
    </row>
    <row r="4" ht="29.1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51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53">
        <f>B7+B15+B17+B19</f>
        <v>22326</v>
      </c>
      <c r="C6" s="53">
        <f>C7+C15+C17+C19</f>
        <v>21973</v>
      </c>
      <c r="D6" s="53"/>
      <c r="E6" s="53">
        <f>E7+E15+E17+E19</f>
        <v>353</v>
      </c>
      <c r="F6" s="10"/>
      <c r="G6" s="10"/>
      <c r="H6" s="11" t="s">
        <v>14</v>
      </c>
    </row>
    <row r="7" ht="51" customHeight="1" spans="1:8">
      <c r="A7" s="12" t="s">
        <v>15</v>
      </c>
      <c r="B7" s="53">
        <f>B8+B10+B12</f>
        <v>7646</v>
      </c>
      <c r="C7" s="53">
        <f>C8+C10+C12</f>
        <v>7293</v>
      </c>
      <c r="D7" s="53"/>
      <c r="E7" s="53">
        <f>E8+E10+D12</f>
        <v>353</v>
      </c>
      <c r="F7" s="10"/>
      <c r="G7" s="10"/>
      <c r="H7" s="11" t="s">
        <v>16</v>
      </c>
    </row>
    <row r="8" ht="51" customHeight="1" spans="1:8">
      <c r="A8" s="12" t="s">
        <v>17</v>
      </c>
      <c r="B8" s="53">
        <f>SUM(C8:E8)</f>
        <v>5740</v>
      </c>
      <c r="C8" s="53">
        <v>5587</v>
      </c>
      <c r="D8" s="53"/>
      <c r="E8" s="53">
        <v>153</v>
      </c>
      <c r="F8" s="10"/>
      <c r="G8" s="10"/>
      <c r="H8" s="11" t="s">
        <v>16</v>
      </c>
    </row>
    <row r="9" ht="51" customHeight="1" spans="1:8">
      <c r="A9" s="12" t="s">
        <v>18</v>
      </c>
      <c r="B9" s="53">
        <f>SUM(C9:E9)</f>
        <v>5740</v>
      </c>
      <c r="C9" s="53">
        <v>5587</v>
      </c>
      <c r="D9" s="53"/>
      <c r="E9" s="53">
        <v>153</v>
      </c>
      <c r="F9" s="10"/>
      <c r="G9" s="10"/>
      <c r="H9" s="11" t="s">
        <v>16</v>
      </c>
    </row>
    <row r="10" ht="51" customHeight="1" spans="1:14">
      <c r="A10" s="12" t="s">
        <v>19</v>
      </c>
      <c r="B10" s="53">
        <f>SUM(C10:E10)</f>
        <v>1406</v>
      </c>
      <c r="C10" s="53">
        <v>1206</v>
      </c>
      <c r="D10" s="53"/>
      <c r="E10" s="53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ht="51" customHeight="1" spans="1:14">
      <c r="A11" s="12" t="s">
        <v>18</v>
      </c>
      <c r="B11" s="53">
        <v>1406</v>
      </c>
      <c r="C11" s="53">
        <v>1206</v>
      </c>
      <c r="D11" s="53"/>
      <c r="E11" s="53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ht="51" customHeight="1" spans="1:8">
      <c r="A12" s="12" t="s">
        <v>20</v>
      </c>
      <c r="B12" s="53">
        <v>500</v>
      </c>
      <c r="C12" s="53">
        <v>500</v>
      </c>
      <c r="D12" s="53"/>
      <c r="E12" s="53"/>
      <c r="F12" s="10"/>
      <c r="G12" s="10"/>
      <c r="H12" s="11" t="s">
        <v>16</v>
      </c>
    </row>
    <row r="13" ht="51" customHeight="1" spans="1:8">
      <c r="A13" s="12" t="s">
        <v>18</v>
      </c>
      <c r="B13" s="53"/>
      <c r="C13" s="53"/>
      <c r="D13" s="53"/>
      <c r="E13" s="53"/>
      <c r="F13" s="10"/>
      <c r="G13" s="10"/>
      <c r="H13" s="11" t="s">
        <v>16</v>
      </c>
    </row>
    <row r="14" ht="72.95" customHeight="1" spans="1:8">
      <c r="A14" s="12" t="s">
        <v>21</v>
      </c>
      <c r="B14" s="53">
        <f>B9+B11+B13</f>
        <v>7146</v>
      </c>
      <c r="C14" s="53">
        <f>C9+C11+C13</f>
        <v>6793</v>
      </c>
      <c r="D14" s="53"/>
      <c r="E14" s="53">
        <f>E9+E11+E13</f>
        <v>353</v>
      </c>
      <c r="F14" s="10"/>
      <c r="G14" s="10"/>
      <c r="H14" s="11" t="s">
        <v>22</v>
      </c>
    </row>
    <row r="15" ht="51" customHeight="1" spans="1:8">
      <c r="A15" s="12" t="s">
        <v>23</v>
      </c>
      <c r="B15" s="53">
        <f>C15</f>
        <v>7858</v>
      </c>
      <c r="C15" s="53">
        <f>C16</f>
        <v>7858</v>
      </c>
      <c r="D15" s="53"/>
      <c r="E15" s="53"/>
      <c r="F15" s="10"/>
      <c r="G15" s="10"/>
      <c r="H15" s="11" t="s">
        <v>16</v>
      </c>
    </row>
    <row r="16" ht="51" customHeight="1" spans="1:8">
      <c r="A16" s="12" t="s">
        <v>24</v>
      </c>
      <c r="B16" s="53">
        <f>C16</f>
        <v>7858</v>
      </c>
      <c r="C16" s="53">
        <v>7858</v>
      </c>
      <c r="D16" s="53" t="s">
        <v>49</v>
      </c>
      <c r="E16" s="53"/>
      <c r="F16" s="10"/>
      <c r="G16" s="10"/>
      <c r="H16" s="11" t="s">
        <v>16</v>
      </c>
    </row>
    <row r="17" ht="51" customHeight="1" spans="1:8">
      <c r="A17" s="12" t="s">
        <v>25</v>
      </c>
      <c r="B17" s="53">
        <v>2821</v>
      </c>
      <c r="C17" s="53">
        <v>2821</v>
      </c>
      <c r="D17" s="10"/>
      <c r="E17" s="10"/>
      <c r="F17" s="10"/>
      <c r="G17" s="10"/>
      <c r="H17" s="11" t="s">
        <v>26</v>
      </c>
    </row>
    <row r="18" ht="51" customHeight="1" spans="1:8">
      <c r="A18" s="12" t="s">
        <v>24</v>
      </c>
      <c r="B18" s="53"/>
      <c r="C18" s="10"/>
      <c r="D18" s="10"/>
      <c r="E18" s="10"/>
      <c r="F18" s="10"/>
      <c r="G18" s="10"/>
      <c r="H18" s="11" t="s">
        <v>27</v>
      </c>
    </row>
    <row r="19" ht="51" customHeight="1" spans="1:8">
      <c r="A19" s="12" t="s">
        <v>28</v>
      </c>
      <c r="B19" s="53">
        <f>C19</f>
        <v>4001</v>
      </c>
      <c r="C19" s="53">
        <v>4001</v>
      </c>
      <c r="D19" s="10"/>
      <c r="E19" s="10"/>
      <c r="F19" s="10"/>
      <c r="G19" s="10"/>
      <c r="H19" s="11" t="s">
        <v>29</v>
      </c>
    </row>
    <row r="20" ht="54.9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K20" s="29"/>
      <c r="L20" s="30"/>
    </row>
    <row r="21" ht="62.1" customHeight="1" spans="1:12">
      <c r="A21" s="15" t="s">
        <v>31</v>
      </c>
      <c r="B21" s="66">
        <f>C21+E21</f>
        <v>22321.5348</v>
      </c>
      <c r="C21" s="66">
        <v>21968.5348</v>
      </c>
      <c r="D21" s="13" t="s">
        <v>50</v>
      </c>
      <c r="E21" s="13">
        <v>353</v>
      </c>
      <c r="F21" s="10"/>
      <c r="G21" s="10"/>
      <c r="H21" s="11" t="s">
        <v>32</v>
      </c>
      <c r="I21" s="28"/>
      <c r="K21" s="29"/>
      <c r="L21" s="30"/>
    </row>
    <row r="22" ht="93" customHeight="1" spans="1:12">
      <c r="A22" s="15" t="s">
        <v>33</v>
      </c>
      <c r="B22" s="16">
        <f>B21/B6</f>
        <v>0.9998</v>
      </c>
      <c r="C22" s="16">
        <f>C21/C6</f>
        <v>0.999796786965822</v>
      </c>
      <c r="D22" s="16"/>
      <c r="E22" s="16">
        <f>E21/E6</f>
        <v>1</v>
      </c>
      <c r="F22" s="10"/>
      <c r="G22" s="10"/>
      <c r="H22" s="17" t="s">
        <v>34</v>
      </c>
      <c r="I22" s="28"/>
      <c r="K22" s="29"/>
      <c r="L22" s="31"/>
    </row>
    <row r="23" s="1" customFormat="1" ht="48.95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67">
        <v>144.48</v>
      </c>
      <c r="L23" s="31"/>
      <c r="M23" s="2"/>
      <c r="N23" s="2"/>
    </row>
    <row r="24" s="1" customFormat="1" ht="66" customHeight="1" spans="1:14">
      <c r="A24" s="19" t="s">
        <v>36</v>
      </c>
      <c r="B24" s="10">
        <f>C24</f>
        <v>365.58</v>
      </c>
      <c r="C24" s="10">
        <v>365.58</v>
      </c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2"/>
      <c r="N24" s="2"/>
    </row>
    <row r="25" s="1" customFormat="1" ht="66" customHeight="1" spans="1:16384">
      <c r="A25" s="15" t="s">
        <v>51</v>
      </c>
      <c r="B25" s="15" t="s">
        <v>52</v>
      </c>
      <c r="C25" s="47">
        <v>4831908</v>
      </c>
      <c r="D25" s="47" t="s">
        <v>46</v>
      </c>
      <c r="E25" s="47" t="s">
        <v>53</v>
      </c>
      <c r="F25" s="47" t="s">
        <v>54</v>
      </c>
      <c r="G25" s="47">
        <v>4831908</v>
      </c>
      <c r="H25" s="15" t="s">
        <v>37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1" customFormat="1" ht="90" customHeight="1" spans="1:14">
      <c r="A26" s="23" t="s">
        <v>38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2"/>
      <c r="N26" s="2"/>
    </row>
    <row r="27" ht="14.1" customHeight="1" spans="1:7">
      <c r="A27" s="24" t="s">
        <v>39</v>
      </c>
      <c r="B27" s="24"/>
      <c r="C27" s="24"/>
      <c r="D27" s="24"/>
      <c r="E27" s="24"/>
      <c r="F27" s="24"/>
      <c r="G27" s="2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5" zoomScaleNormal="55" topLeftCell="A16" workbookViewId="0">
      <selection activeCell="C23" sqref="C23"/>
    </sheetView>
  </sheetViews>
  <sheetFormatPr defaultColWidth="9" defaultRowHeight="15"/>
  <cols>
    <col min="1" max="1" width="31.25" style="2" customWidth="1"/>
    <col min="2" max="2" width="17.375" style="2" customWidth="1"/>
    <col min="3" max="3" width="19" style="2" customWidth="1"/>
    <col min="4" max="4" width="15.25" style="2" customWidth="1"/>
    <col min="5" max="5" width="16.5" style="2" customWidth="1"/>
    <col min="6" max="6" width="16" style="2" customWidth="1"/>
    <col min="7" max="7" width="15.75" style="2" customWidth="1"/>
    <col min="8" max="8" width="40.5" style="2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2"/>
    <col min="14" max="14" width="11.125" style="2"/>
    <col min="15" max="16384" width="9" style="2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41.1" customHeight="1" spans="1:8">
      <c r="A3" s="33" t="s">
        <v>55</v>
      </c>
      <c r="B3" s="33"/>
      <c r="C3" s="34" t="s">
        <v>3</v>
      </c>
      <c r="D3" s="34"/>
      <c r="E3" s="34"/>
      <c r="F3" s="35"/>
      <c r="G3" s="35"/>
      <c r="H3" s="36" t="s">
        <v>4</v>
      </c>
    </row>
    <row r="4" ht="29.1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51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10">
        <f>C6+E6+F6</f>
        <v>11639</v>
      </c>
      <c r="C6" s="10">
        <f>C9+C11+C15+C18+C19</f>
        <v>10772</v>
      </c>
      <c r="D6" s="10"/>
      <c r="E6" s="10">
        <f>E7+E15+E18+E19</f>
        <v>787</v>
      </c>
      <c r="F6" s="10">
        <f>F7+F15+F17+F19</f>
        <v>80</v>
      </c>
      <c r="G6" s="10"/>
      <c r="H6" s="11" t="s">
        <v>14</v>
      </c>
    </row>
    <row r="7" ht="51" customHeight="1" spans="1:8">
      <c r="A7" s="12" t="s">
        <v>15</v>
      </c>
      <c r="B7" s="10">
        <f>B9+B11+B13</f>
        <v>4346</v>
      </c>
      <c r="C7" s="10">
        <f>C9+C11+C13</f>
        <v>3479</v>
      </c>
      <c r="D7" s="10"/>
      <c r="E7" s="10">
        <f>E9+E11+E13</f>
        <v>787</v>
      </c>
      <c r="F7" s="10">
        <v>80</v>
      </c>
      <c r="G7" s="10"/>
      <c r="H7" s="11" t="s">
        <v>16</v>
      </c>
    </row>
    <row r="8" ht="51" customHeight="1" spans="1:8">
      <c r="A8" s="12" t="s">
        <v>17</v>
      </c>
      <c r="B8" s="10">
        <v>2846</v>
      </c>
      <c r="C8" s="10">
        <v>2549</v>
      </c>
      <c r="D8" s="10"/>
      <c r="E8" s="10">
        <v>217</v>
      </c>
      <c r="F8" s="10">
        <v>80</v>
      </c>
      <c r="G8" s="10"/>
      <c r="H8" s="11" t="s">
        <v>16</v>
      </c>
    </row>
    <row r="9" ht="51" customHeight="1" spans="1:8">
      <c r="A9" s="12" t="s">
        <v>18</v>
      </c>
      <c r="B9" s="10">
        <f>C9+E9+F9</f>
        <v>2846</v>
      </c>
      <c r="C9" s="10">
        <v>2549</v>
      </c>
      <c r="D9" s="10"/>
      <c r="E9" s="10">
        <v>217</v>
      </c>
      <c r="F9" s="10">
        <v>80</v>
      </c>
      <c r="G9" s="10"/>
      <c r="H9" s="11" t="s">
        <v>16</v>
      </c>
    </row>
    <row r="10" ht="51" customHeight="1" spans="1:14">
      <c r="A10" s="12" t="s">
        <v>19</v>
      </c>
      <c r="B10" s="10">
        <v>1500</v>
      </c>
      <c r="C10" s="10">
        <v>930</v>
      </c>
      <c r="D10" s="10"/>
      <c r="E10" s="10">
        <v>570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ht="51" customHeight="1" spans="1:14">
      <c r="A11" s="12" t="s">
        <v>18</v>
      </c>
      <c r="B11" s="10">
        <v>1500</v>
      </c>
      <c r="C11" s="10">
        <v>930</v>
      </c>
      <c r="D11" s="10"/>
      <c r="E11" s="10">
        <v>570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ht="51" customHeight="1" spans="1:8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</row>
    <row r="13" ht="51" customHeight="1" spans="1:8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</row>
    <row r="14" ht="72.95" customHeight="1" spans="1:8">
      <c r="A14" s="12" t="s">
        <v>21</v>
      </c>
      <c r="B14" s="10">
        <f>C14+E14+F14</f>
        <v>4346</v>
      </c>
      <c r="C14" s="10">
        <f t="shared" ref="C14:F14" si="0">C9+C11+C13</f>
        <v>3479</v>
      </c>
      <c r="D14" s="10"/>
      <c r="E14" s="10">
        <f t="shared" si="0"/>
        <v>787</v>
      </c>
      <c r="F14" s="10">
        <f t="shared" si="0"/>
        <v>80</v>
      </c>
      <c r="G14" s="10"/>
      <c r="H14" s="11" t="s">
        <v>22</v>
      </c>
    </row>
    <row r="15" ht="51" customHeight="1" spans="1:8">
      <c r="A15" s="12" t="s">
        <v>23</v>
      </c>
      <c r="B15" s="10">
        <v>3861</v>
      </c>
      <c r="C15" s="10">
        <v>3861</v>
      </c>
      <c r="D15" s="10"/>
      <c r="E15" s="10"/>
      <c r="F15" s="10"/>
      <c r="G15" s="10"/>
      <c r="H15" s="11" t="s">
        <v>16</v>
      </c>
    </row>
    <row r="16" ht="51" customHeight="1" spans="1:8">
      <c r="A16" s="12" t="s">
        <v>24</v>
      </c>
      <c r="B16" s="10">
        <v>3861</v>
      </c>
      <c r="C16" s="10">
        <v>3861</v>
      </c>
      <c r="D16" s="10"/>
      <c r="E16" s="10"/>
      <c r="F16" s="10"/>
      <c r="G16" s="10"/>
      <c r="H16" s="11" t="s">
        <v>16</v>
      </c>
    </row>
    <row r="17" ht="51" customHeight="1" spans="1:8">
      <c r="A17" s="12" t="s">
        <v>25</v>
      </c>
      <c r="B17" s="10"/>
      <c r="C17" s="10"/>
      <c r="D17" s="10"/>
      <c r="E17" s="10"/>
      <c r="F17" s="10"/>
      <c r="G17" s="10"/>
      <c r="H17" s="11" t="s">
        <v>26</v>
      </c>
    </row>
    <row r="18" ht="51" customHeight="1" spans="1:8">
      <c r="A18" s="12" t="s">
        <v>24</v>
      </c>
      <c r="B18" s="10">
        <v>1136</v>
      </c>
      <c r="C18" s="10">
        <v>1136</v>
      </c>
      <c r="D18" s="10"/>
      <c r="E18" s="10"/>
      <c r="F18" s="10"/>
      <c r="G18" s="10"/>
      <c r="H18" s="11" t="s">
        <v>27</v>
      </c>
    </row>
    <row r="19" ht="51" customHeight="1" spans="1:8">
      <c r="A19" s="12" t="s">
        <v>28</v>
      </c>
      <c r="B19" s="10">
        <v>2296</v>
      </c>
      <c r="C19" s="10">
        <v>2296</v>
      </c>
      <c r="D19" s="10"/>
      <c r="E19" s="10"/>
      <c r="F19" s="10"/>
      <c r="G19" s="10"/>
      <c r="H19" s="11" t="s">
        <v>29</v>
      </c>
    </row>
    <row r="20" ht="54.95" customHeight="1" spans="1:13">
      <c r="A20" s="9" t="s">
        <v>30</v>
      </c>
      <c r="B20" s="10"/>
      <c r="C20" s="10"/>
      <c r="D20" s="13"/>
      <c r="E20" s="10"/>
      <c r="F20" s="10"/>
      <c r="G20" s="10"/>
      <c r="H20" s="14"/>
      <c r="I20" s="28"/>
      <c r="K20" s="29"/>
      <c r="L20" s="30"/>
      <c r="M20" s="2" t="s">
        <v>49</v>
      </c>
    </row>
    <row r="21" ht="62.1" customHeight="1" spans="1:12">
      <c r="A21" s="15" t="s">
        <v>31</v>
      </c>
      <c r="B21" s="40">
        <f>C21+E21+F21</f>
        <v>11608.313</v>
      </c>
      <c r="C21" s="40">
        <v>10741.313</v>
      </c>
      <c r="D21" s="13"/>
      <c r="E21" s="10">
        <v>787</v>
      </c>
      <c r="F21" s="10">
        <v>80</v>
      </c>
      <c r="G21" s="10"/>
      <c r="H21" s="11" t="s">
        <v>32</v>
      </c>
      <c r="I21" s="64"/>
      <c r="K21" s="29"/>
      <c r="L21" s="30"/>
    </row>
    <row r="22" ht="93" customHeight="1" spans="1:12">
      <c r="A22" s="15" t="s">
        <v>33</v>
      </c>
      <c r="B22" s="16">
        <f>B21/B6</f>
        <v>0.997363433284646</v>
      </c>
      <c r="C22" s="16">
        <f>C21/C6</f>
        <v>0.997151225399183</v>
      </c>
      <c r="D22" s="13"/>
      <c r="E22" s="16">
        <f>E21/E6</f>
        <v>1</v>
      </c>
      <c r="F22" s="16">
        <v>1</v>
      </c>
      <c r="G22" s="10"/>
      <c r="H22" s="17" t="s">
        <v>34</v>
      </c>
      <c r="I22" s="28"/>
      <c r="K22" s="29"/>
      <c r="L22" s="31"/>
    </row>
    <row r="23" s="1" customFormat="1" ht="48.95" customHeight="1" spans="1:14">
      <c r="A23" s="9" t="s">
        <v>35</v>
      </c>
      <c r="B23" s="13"/>
      <c r="C23" s="20"/>
      <c r="D23" s="12"/>
      <c r="E23" s="12"/>
      <c r="F23" s="12"/>
      <c r="G23" s="12"/>
      <c r="H23" s="11" t="s">
        <v>56</v>
      </c>
      <c r="I23" s="28"/>
      <c r="J23" s="3"/>
      <c r="K23" s="29"/>
      <c r="L23" s="31"/>
      <c r="M23" s="2"/>
      <c r="N23" s="2"/>
    </row>
    <row r="24" s="1" customFormat="1" ht="66" customHeight="1" spans="1:14">
      <c r="A24" s="19" t="s">
        <v>36</v>
      </c>
      <c r="B24" s="62">
        <f>C24+E24</f>
        <v>214.802</v>
      </c>
      <c r="C24" s="63">
        <v>188.732</v>
      </c>
      <c r="D24" s="20"/>
      <c r="E24" s="20">
        <v>26.07</v>
      </c>
      <c r="F24" s="20"/>
      <c r="G24" s="20"/>
      <c r="H24" s="21" t="s">
        <v>32</v>
      </c>
      <c r="I24" s="64"/>
      <c r="J24" s="3"/>
      <c r="K24" s="29"/>
      <c r="L24" s="31"/>
      <c r="M24" s="2"/>
      <c r="N24" s="2"/>
    </row>
    <row r="25" s="1" customFormat="1" ht="66" customHeight="1" spans="1:16384">
      <c r="A25" s="15" t="s">
        <v>57</v>
      </c>
      <c r="B25" s="15" t="s">
        <v>52</v>
      </c>
      <c r="C25" s="15">
        <v>8359631</v>
      </c>
      <c r="D25" s="15" t="s">
        <v>46</v>
      </c>
      <c r="E25" s="15" t="s">
        <v>58</v>
      </c>
      <c r="F25" s="15" t="s">
        <v>54</v>
      </c>
      <c r="G25" s="15">
        <v>8217380</v>
      </c>
      <c r="H25" s="15" t="s">
        <v>37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1" customFormat="1" ht="90" customHeight="1" spans="1:14">
      <c r="A26" s="23" t="s">
        <v>38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2"/>
      <c r="N26" s="2"/>
    </row>
    <row r="27" ht="14.1" customHeight="1" spans="1:7">
      <c r="A27" s="24" t="s">
        <v>39</v>
      </c>
      <c r="B27" s="24"/>
      <c r="C27" s="24"/>
      <c r="D27" s="24"/>
      <c r="E27" s="24"/>
      <c r="F27" s="24"/>
      <c r="G27" s="2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55" zoomScaleNormal="55" topLeftCell="A16" workbookViewId="0">
      <selection activeCell="H25" sqref="H25"/>
    </sheetView>
  </sheetViews>
  <sheetFormatPr defaultColWidth="9" defaultRowHeight="15"/>
  <cols>
    <col min="1" max="1" width="31.25" style="2" customWidth="1"/>
    <col min="2" max="2" width="17.375" style="2" customWidth="1"/>
    <col min="3" max="3" width="19" style="2" customWidth="1"/>
    <col min="4" max="4" width="15.25" style="2" customWidth="1"/>
    <col min="5" max="5" width="16.5" style="2" customWidth="1"/>
    <col min="6" max="6" width="16" style="2" customWidth="1"/>
    <col min="7" max="7" width="15.75" style="2" customWidth="1"/>
    <col min="8" max="8" width="40.5" style="2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2"/>
    <col min="14" max="14" width="11.125" style="2"/>
    <col min="15" max="16384" width="9" style="2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.1" customHeight="1" spans="1:8">
      <c r="A3" s="33" t="s">
        <v>59</v>
      </c>
      <c r="B3" s="33"/>
      <c r="C3" s="34" t="s">
        <v>60</v>
      </c>
      <c r="D3" s="34"/>
      <c r="E3" s="34"/>
      <c r="F3" s="35"/>
      <c r="G3" s="35"/>
      <c r="H3" s="36" t="s">
        <v>4</v>
      </c>
    </row>
    <row r="4" ht="29.1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51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10">
        <f t="shared" ref="B6:B11" si="0">C6+E6</f>
        <v>7858</v>
      </c>
      <c r="C6" s="10">
        <f>C7+C15+C17+C19</f>
        <v>6892</v>
      </c>
      <c r="D6" s="10"/>
      <c r="E6" s="10">
        <f>E7</f>
        <v>966</v>
      </c>
      <c r="F6" s="10"/>
      <c r="G6" s="10"/>
      <c r="H6" s="11" t="s">
        <v>14</v>
      </c>
    </row>
    <row r="7" ht="51" customHeight="1" spans="1:8">
      <c r="A7" s="12" t="s">
        <v>15</v>
      </c>
      <c r="B7" s="10">
        <f t="shared" si="0"/>
        <v>3389</v>
      </c>
      <c r="C7" s="10">
        <v>2423</v>
      </c>
      <c r="D7" s="10"/>
      <c r="E7" s="10">
        <f>E8+E11</f>
        <v>966</v>
      </c>
      <c r="F7" s="10"/>
      <c r="G7" s="10"/>
      <c r="H7" s="11" t="s">
        <v>16</v>
      </c>
    </row>
    <row r="8" ht="51" customHeight="1" spans="1:8">
      <c r="A8" s="12" t="s">
        <v>17</v>
      </c>
      <c r="B8" s="10">
        <f t="shared" si="0"/>
        <v>1876</v>
      </c>
      <c r="C8" s="10">
        <f>1610</f>
        <v>1610</v>
      </c>
      <c r="D8" s="10"/>
      <c r="E8" s="10">
        <f>266</f>
        <v>266</v>
      </c>
      <c r="F8" s="10"/>
      <c r="G8" s="10"/>
      <c r="H8" s="11" t="s">
        <v>16</v>
      </c>
    </row>
    <row r="9" ht="51" customHeight="1" spans="1:8">
      <c r="A9" s="12" t="s">
        <v>18</v>
      </c>
      <c r="B9" s="10">
        <f t="shared" si="0"/>
        <v>1876</v>
      </c>
      <c r="C9" s="10">
        <f>1610</f>
        <v>1610</v>
      </c>
      <c r="D9" s="10"/>
      <c r="E9" s="10">
        <v>266</v>
      </c>
      <c r="F9" s="10"/>
      <c r="G9" s="10"/>
      <c r="H9" s="11" t="s">
        <v>16</v>
      </c>
    </row>
    <row r="10" ht="51" customHeight="1" spans="1:14">
      <c r="A10" s="12" t="s">
        <v>19</v>
      </c>
      <c r="B10" s="10">
        <f t="shared" si="0"/>
        <v>1513</v>
      </c>
      <c r="C10" s="10">
        <v>813</v>
      </c>
      <c r="D10" s="10"/>
      <c r="E10" s="10">
        <v>700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ht="51" customHeight="1" spans="1:14">
      <c r="A11" s="12" t="s">
        <v>18</v>
      </c>
      <c r="B11" s="10">
        <f t="shared" si="0"/>
        <v>1513</v>
      </c>
      <c r="C11" s="10">
        <v>813</v>
      </c>
      <c r="D11" s="10"/>
      <c r="E11" s="10">
        <v>700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ht="51" customHeight="1" spans="1:8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</row>
    <row r="13" ht="51" customHeight="1" spans="1:8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</row>
    <row r="14" ht="72.95" customHeight="1" spans="1:8">
      <c r="A14" s="12" t="s">
        <v>21</v>
      </c>
      <c r="B14" s="10">
        <f>C14+E14</f>
        <v>3389</v>
      </c>
      <c r="C14" s="10">
        <v>2423</v>
      </c>
      <c r="D14" s="10"/>
      <c r="E14" s="10">
        <f>E8+E10+E12</f>
        <v>966</v>
      </c>
      <c r="F14" s="10"/>
      <c r="G14" s="10"/>
      <c r="H14" s="11" t="s">
        <v>22</v>
      </c>
    </row>
    <row r="15" ht="51" customHeight="1" spans="1:8">
      <c r="A15" s="12" t="s">
        <v>23</v>
      </c>
      <c r="B15" s="10">
        <f>B16</f>
        <v>1509</v>
      </c>
      <c r="C15" s="10">
        <v>1509</v>
      </c>
      <c r="D15" s="10"/>
      <c r="E15" s="10"/>
      <c r="F15" s="10"/>
      <c r="G15" s="10"/>
      <c r="H15" s="11" t="s">
        <v>16</v>
      </c>
    </row>
    <row r="16" ht="51" customHeight="1" spans="1:8">
      <c r="A16" s="12" t="s">
        <v>24</v>
      </c>
      <c r="B16" s="10">
        <f>C16</f>
        <v>1509</v>
      </c>
      <c r="C16" s="10">
        <v>1509</v>
      </c>
      <c r="D16" s="10"/>
      <c r="E16" s="10"/>
      <c r="F16" s="10"/>
      <c r="G16" s="10"/>
      <c r="H16" s="11" t="s">
        <v>16</v>
      </c>
    </row>
    <row r="17" ht="51" customHeight="1" spans="1:8">
      <c r="A17" s="12" t="s">
        <v>25</v>
      </c>
      <c r="B17" s="10">
        <f>795+90</f>
        <v>885</v>
      </c>
      <c r="C17" s="10">
        <f>795+90</f>
        <v>885</v>
      </c>
      <c r="D17" s="10"/>
      <c r="E17" s="10"/>
      <c r="G17" s="10"/>
      <c r="H17" s="11" t="s">
        <v>26</v>
      </c>
    </row>
    <row r="18" ht="51" customHeight="1" spans="1:8">
      <c r="A18" s="12" t="s">
        <v>24</v>
      </c>
      <c r="B18" s="10">
        <f>795+90</f>
        <v>885</v>
      </c>
      <c r="C18" s="10">
        <f>795+90</f>
        <v>885</v>
      </c>
      <c r="D18" s="10"/>
      <c r="E18" s="10"/>
      <c r="F18" s="10"/>
      <c r="G18" s="10"/>
      <c r="H18" s="11" t="s">
        <v>27</v>
      </c>
    </row>
    <row r="19" ht="51" customHeight="1" spans="1:8">
      <c r="A19" s="12" t="s">
        <v>28</v>
      </c>
      <c r="B19" s="10">
        <v>2075</v>
      </c>
      <c r="C19" s="10">
        <v>2075</v>
      </c>
      <c r="D19" s="10"/>
      <c r="E19" s="10"/>
      <c r="F19" s="10"/>
      <c r="G19" s="10"/>
      <c r="H19" s="11" t="s">
        <v>29</v>
      </c>
    </row>
    <row r="20" ht="54.9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K20" s="29"/>
      <c r="L20" s="30"/>
    </row>
    <row r="21" ht="62.1" customHeight="1" spans="1:12">
      <c r="A21" s="15" t="s">
        <v>31</v>
      </c>
      <c r="B21" s="13">
        <f>C21+E21</f>
        <v>7858</v>
      </c>
      <c r="C21" s="13">
        <v>6892</v>
      </c>
      <c r="D21" s="13"/>
      <c r="E21" s="13">
        <v>966</v>
      </c>
      <c r="F21" s="10"/>
      <c r="G21" s="10"/>
      <c r="H21" s="11" t="s">
        <v>32</v>
      </c>
      <c r="I21" s="28"/>
      <c r="K21" s="29"/>
      <c r="L21" s="30"/>
    </row>
    <row r="22" ht="93" customHeight="1" spans="1:12">
      <c r="A22" s="15" t="s">
        <v>33</v>
      </c>
      <c r="B22" s="61">
        <f>B21/B6</f>
        <v>1</v>
      </c>
      <c r="C22" s="61">
        <f>C21/C6</f>
        <v>1</v>
      </c>
      <c r="D22" s="61"/>
      <c r="E22" s="61">
        <f>E21/E6</f>
        <v>1</v>
      </c>
      <c r="F22" s="10"/>
      <c r="G22" s="10"/>
      <c r="H22" s="17" t="s">
        <v>34</v>
      </c>
      <c r="I22" s="28"/>
      <c r="K22" s="29"/>
      <c r="L22" s="31"/>
    </row>
    <row r="23" s="1" customFormat="1" ht="48.95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2"/>
      <c r="N23" s="2"/>
    </row>
    <row r="24" s="1" customFormat="1" ht="66" customHeight="1" spans="1:14">
      <c r="A24" s="19" t="s">
        <v>36</v>
      </c>
      <c r="B24" s="38">
        <f>C24</f>
        <v>115.6306</v>
      </c>
      <c r="C24" s="20">
        <v>115.6306</v>
      </c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2"/>
      <c r="N24" s="2"/>
    </row>
    <row r="25" s="1" customFormat="1" ht="66" customHeight="1" spans="1:16384">
      <c r="A25" s="15" t="s">
        <v>61</v>
      </c>
      <c r="B25" s="15"/>
      <c r="C25" s="15"/>
      <c r="D25" s="15" t="s">
        <v>46</v>
      </c>
      <c r="E25" s="15" t="s">
        <v>62</v>
      </c>
      <c r="F25" s="15"/>
      <c r="G25" s="15"/>
      <c r="H25" s="15" t="s">
        <v>37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1" customFormat="1" ht="90" customHeight="1" spans="1:14">
      <c r="A26" s="23" t="s">
        <v>38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2"/>
      <c r="N26" s="2"/>
    </row>
    <row r="27" ht="14.1" customHeight="1" spans="1:7">
      <c r="A27" s="24" t="s">
        <v>39</v>
      </c>
      <c r="B27" s="24"/>
      <c r="C27" s="24"/>
      <c r="D27" s="24"/>
      <c r="E27" s="24"/>
      <c r="F27" s="24"/>
      <c r="G27" s="2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9" workbookViewId="0">
      <selection activeCell="F25" sqref="F25:G25"/>
    </sheetView>
  </sheetViews>
  <sheetFormatPr defaultColWidth="9" defaultRowHeight="15"/>
  <cols>
    <col min="1" max="1" width="31.25" style="2" customWidth="1"/>
    <col min="2" max="2" width="17.375" style="2" customWidth="1"/>
    <col min="3" max="3" width="19" style="2" customWidth="1"/>
    <col min="4" max="4" width="15.25" style="2" customWidth="1"/>
    <col min="5" max="5" width="16.5" style="2" customWidth="1"/>
    <col min="6" max="6" width="16" style="2" customWidth="1"/>
    <col min="7" max="7" width="15.75" style="2" customWidth="1"/>
    <col min="8" max="8" width="40.5" style="2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2"/>
    <col min="14" max="14" width="11.125" style="2"/>
    <col min="15" max="16384" width="9" style="2"/>
  </cols>
  <sheetData>
    <row r="1" ht="18.75" spans="1:1">
      <c r="A1" s="4" t="s">
        <v>0</v>
      </c>
    </row>
    <row r="2" ht="51" customHeight="1" spans="1:8">
      <c r="A2" s="58" t="s">
        <v>63</v>
      </c>
      <c r="B2" s="5"/>
      <c r="C2" s="5"/>
      <c r="D2" s="5"/>
      <c r="E2" s="5"/>
      <c r="F2" s="5"/>
      <c r="G2" s="5"/>
      <c r="H2" s="5"/>
    </row>
    <row r="3" ht="23.1" customHeight="1" spans="1:8">
      <c r="A3" s="33" t="s">
        <v>64</v>
      </c>
      <c r="B3" s="33"/>
      <c r="C3" s="34" t="s">
        <v>3</v>
      </c>
      <c r="D3" s="34"/>
      <c r="E3" s="34"/>
      <c r="F3" s="35"/>
      <c r="G3" s="35"/>
      <c r="H3" s="36" t="s">
        <v>4</v>
      </c>
    </row>
    <row r="4" ht="29.1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51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10">
        <f>B7+B15+B17+B19</f>
        <v>20852</v>
      </c>
      <c r="C6" s="10">
        <f>C7+C15+C17+C19</f>
        <v>20504</v>
      </c>
      <c r="D6" s="10"/>
      <c r="E6" s="10">
        <v>348</v>
      </c>
      <c r="F6" s="10"/>
      <c r="G6" s="10"/>
      <c r="H6" s="11" t="s">
        <v>14</v>
      </c>
    </row>
    <row r="7" ht="51" customHeight="1" spans="1:8">
      <c r="A7" s="12" t="s">
        <v>15</v>
      </c>
      <c r="B7" s="10">
        <v>6716</v>
      </c>
      <c r="C7" s="10">
        <v>6368</v>
      </c>
      <c r="D7" s="14"/>
      <c r="E7" s="10">
        <v>348</v>
      </c>
      <c r="F7" s="10"/>
      <c r="G7" s="10"/>
      <c r="H7" s="11" t="s">
        <v>16</v>
      </c>
    </row>
    <row r="8" ht="51" customHeight="1" spans="1:8">
      <c r="A8" s="12" t="s">
        <v>17</v>
      </c>
      <c r="B8" s="10">
        <v>5207</v>
      </c>
      <c r="C8" s="10">
        <v>5059</v>
      </c>
      <c r="D8" s="14"/>
      <c r="E8" s="10">
        <v>148</v>
      </c>
      <c r="F8" s="10"/>
      <c r="G8" s="10"/>
      <c r="H8" s="11" t="s">
        <v>16</v>
      </c>
    </row>
    <row r="9" ht="51" customHeight="1" spans="1:8">
      <c r="A9" s="12" t="s">
        <v>18</v>
      </c>
      <c r="B9" s="10">
        <v>5207</v>
      </c>
      <c r="C9" s="10">
        <v>5059</v>
      </c>
      <c r="D9" s="14"/>
      <c r="E9" s="10">
        <v>148</v>
      </c>
      <c r="F9" s="10"/>
      <c r="G9" s="10"/>
      <c r="H9" s="11" t="s">
        <v>16</v>
      </c>
    </row>
    <row r="10" ht="51" customHeight="1" spans="1:14">
      <c r="A10" s="12" t="s">
        <v>19</v>
      </c>
      <c r="B10" s="10">
        <v>1409</v>
      </c>
      <c r="C10" s="10">
        <v>1209</v>
      </c>
      <c r="D10" s="14"/>
      <c r="E10" s="10">
        <v>200</v>
      </c>
      <c r="F10" s="10"/>
      <c r="G10" s="10"/>
      <c r="H10" s="11" t="s">
        <v>16</v>
      </c>
      <c r="I10" s="26"/>
      <c r="J10" s="26"/>
      <c r="K10" s="26"/>
      <c r="L10" s="26"/>
      <c r="M10" s="27"/>
      <c r="N10" s="27"/>
    </row>
    <row r="11" ht="51" customHeight="1" spans="1:14">
      <c r="A11" s="12" t="s">
        <v>18</v>
      </c>
      <c r="B11" s="10">
        <v>1409</v>
      </c>
      <c r="C11" s="10">
        <v>1209</v>
      </c>
      <c r="D11" s="14"/>
      <c r="E11" s="10">
        <v>200</v>
      </c>
      <c r="F11" s="10"/>
      <c r="G11" s="10"/>
      <c r="H11" s="11" t="s">
        <v>16</v>
      </c>
      <c r="I11" s="26"/>
      <c r="J11" s="26"/>
      <c r="K11" s="26"/>
      <c r="L11" s="26"/>
      <c r="M11" s="27"/>
      <c r="N11" s="27"/>
    </row>
    <row r="12" ht="51" customHeight="1" spans="1:8">
      <c r="A12" s="12" t="s">
        <v>20</v>
      </c>
      <c r="B12" s="10">
        <v>100</v>
      </c>
      <c r="C12" s="10">
        <v>100</v>
      </c>
      <c r="D12" s="14"/>
      <c r="E12" s="10"/>
      <c r="F12" s="10"/>
      <c r="G12" s="10"/>
      <c r="H12" s="11" t="s">
        <v>16</v>
      </c>
    </row>
    <row r="13" ht="51" customHeight="1" spans="1:8">
      <c r="A13" s="12" t="s">
        <v>18</v>
      </c>
      <c r="B13" s="10">
        <v>100</v>
      </c>
      <c r="C13" s="10">
        <v>100</v>
      </c>
      <c r="D13" s="14"/>
      <c r="E13" s="10"/>
      <c r="F13" s="10"/>
      <c r="G13" s="10"/>
      <c r="H13" s="11" t="s">
        <v>16</v>
      </c>
    </row>
    <row r="14" ht="72.95" customHeight="1" spans="1:8">
      <c r="A14" s="12" t="s">
        <v>21</v>
      </c>
      <c r="B14" s="10">
        <v>6716</v>
      </c>
      <c r="C14" s="10">
        <v>6368</v>
      </c>
      <c r="D14" s="14"/>
      <c r="E14" s="10">
        <v>348</v>
      </c>
      <c r="F14" s="10"/>
      <c r="G14" s="10"/>
      <c r="H14" s="11" t="s">
        <v>22</v>
      </c>
    </row>
    <row r="15" ht="51" customHeight="1" spans="1:8">
      <c r="A15" s="12" t="s">
        <v>23</v>
      </c>
      <c r="B15" s="10">
        <v>8504</v>
      </c>
      <c r="C15" s="10">
        <v>8504</v>
      </c>
      <c r="D15" s="10"/>
      <c r="E15" s="10"/>
      <c r="F15" s="10"/>
      <c r="G15" s="10"/>
      <c r="H15" s="11" t="s">
        <v>16</v>
      </c>
    </row>
    <row r="16" ht="51" customHeight="1" spans="1:8">
      <c r="A16" s="12" t="s">
        <v>24</v>
      </c>
      <c r="B16" s="10">
        <v>8504</v>
      </c>
      <c r="C16" s="10">
        <v>8504</v>
      </c>
      <c r="D16" s="10"/>
      <c r="E16" s="10"/>
      <c r="F16" s="10"/>
      <c r="G16" s="10"/>
      <c r="H16" s="11" t="s">
        <v>16</v>
      </c>
    </row>
    <row r="17" ht="51" customHeight="1" spans="1:8">
      <c r="A17" s="12" t="s">
        <v>25</v>
      </c>
      <c r="B17" s="10">
        <v>2211</v>
      </c>
      <c r="C17" s="10">
        <v>2211</v>
      </c>
      <c r="D17" s="10"/>
      <c r="E17" s="10"/>
      <c r="F17" s="10"/>
      <c r="G17" s="10"/>
      <c r="H17" s="11" t="s">
        <v>26</v>
      </c>
    </row>
    <row r="18" ht="51" customHeight="1" spans="1:8">
      <c r="A18" s="12" t="s">
        <v>24</v>
      </c>
      <c r="B18" s="10">
        <v>2211</v>
      </c>
      <c r="C18" s="10">
        <v>2211</v>
      </c>
      <c r="D18" s="10"/>
      <c r="E18" s="10"/>
      <c r="F18" s="10"/>
      <c r="G18" s="10"/>
      <c r="H18" s="11" t="s">
        <v>27</v>
      </c>
    </row>
    <row r="19" ht="51" customHeight="1" spans="1:8">
      <c r="A19" s="12" t="s">
        <v>28</v>
      </c>
      <c r="B19" s="10">
        <v>3421</v>
      </c>
      <c r="C19" s="10">
        <v>3421</v>
      </c>
      <c r="D19" s="10"/>
      <c r="E19" s="10"/>
      <c r="F19" s="10"/>
      <c r="G19" s="10"/>
      <c r="H19" s="11" t="s">
        <v>29</v>
      </c>
    </row>
    <row r="20" ht="54.95" customHeight="1" spans="1:12">
      <c r="A20" s="9" t="s">
        <v>30</v>
      </c>
      <c r="B20" s="37"/>
      <c r="C20" s="37"/>
      <c r="D20" s="13"/>
      <c r="E20" s="13"/>
      <c r="F20" s="10"/>
      <c r="G20" s="10"/>
      <c r="H20" s="14"/>
      <c r="I20" s="28"/>
      <c r="K20" s="29"/>
      <c r="L20" s="30"/>
    </row>
    <row r="21" ht="62.1" customHeight="1" spans="1:12">
      <c r="A21" s="15" t="s">
        <v>31</v>
      </c>
      <c r="B21" s="10">
        <v>20567.94</v>
      </c>
      <c r="C21" s="10">
        <v>20219.94</v>
      </c>
      <c r="D21" s="13"/>
      <c r="E21" s="13">
        <v>348</v>
      </c>
      <c r="F21" s="10"/>
      <c r="G21" s="10"/>
      <c r="H21" s="11" t="s">
        <v>32</v>
      </c>
      <c r="I21" s="28"/>
      <c r="K21" s="29"/>
      <c r="L21" s="30"/>
    </row>
    <row r="22" ht="93" customHeight="1" spans="1:12">
      <c r="A22" s="15" t="s">
        <v>33</v>
      </c>
      <c r="B22" s="59">
        <v>0.9864</v>
      </c>
      <c r="C22" s="16">
        <v>0.9861</v>
      </c>
      <c r="D22" s="13"/>
      <c r="E22" s="16">
        <v>1</v>
      </c>
      <c r="F22" s="10"/>
      <c r="G22" s="10"/>
      <c r="H22" s="17" t="s">
        <v>34</v>
      </c>
      <c r="I22" s="28"/>
      <c r="K22" s="29"/>
      <c r="L22" s="31"/>
    </row>
    <row r="23" s="1" customFormat="1" ht="48.95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2"/>
      <c r="N23" s="2"/>
    </row>
    <row r="24" s="1" customFormat="1" ht="66" customHeight="1" spans="1:14">
      <c r="A24" s="19" t="s">
        <v>36</v>
      </c>
      <c r="B24" s="38">
        <v>594.69</v>
      </c>
      <c r="C24" s="60">
        <v>591</v>
      </c>
      <c r="D24" s="18"/>
      <c r="E24" s="18">
        <v>3.69</v>
      </c>
      <c r="F24" s="20"/>
      <c r="G24" s="20"/>
      <c r="H24" s="11" t="s">
        <v>32</v>
      </c>
      <c r="I24" s="28"/>
      <c r="J24" s="3"/>
      <c r="K24" s="29"/>
      <c r="L24" s="31"/>
      <c r="M24" s="2"/>
      <c r="N24" s="2"/>
    </row>
    <row r="25" s="1" customFormat="1" ht="66" customHeight="1" spans="1:16384">
      <c r="A25" s="15" t="s">
        <v>65</v>
      </c>
      <c r="B25" s="15"/>
      <c r="C25" s="47"/>
      <c r="D25" s="15" t="s">
        <v>46</v>
      </c>
      <c r="E25" s="47" t="s">
        <v>66</v>
      </c>
      <c r="F25" s="15"/>
      <c r="G25" s="47"/>
      <c r="H25" s="15" t="s">
        <v>37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1" customFormat="1" ht="90" customHeight="1" spans="1:14">
      <c r="A26" s="23" t="s">
        <v>38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2"/>
      <c r="N26" s="2"/>
    </row>
    <row r="27" ht="14.1" customHeight="1" spans="1:7">
      <c r="A27" s="24" t="s">
        <v>39</v>
      </c>
      <c r="B27" s="24"/>
      <c r="C27" s="24"/>
      <c r="D27" s="24"/>
      <c r="E27" s="24"/>
      <c r="F27" s="24"/>
      <c r="G27" s="2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9" workbookViewId="0">
      <selection activeCell="F25" sqref="F25:G25"/>
    </sheetView>
  </sheetViews>
  <sheetFormatPr defaultColWidth="9.625" defaultRowHeight="15"/>
  <cols>
    <col min="1" max="1" width="31.25" style="2" customWidth="1"/>
    <col min="2" max="2" width="20.25" style="2" customWidth="1"/>
    <col min="3" max="3" width="19" style="2" customWidth="1"/>
    <col min="4" max="4" width="12.875" style="2" customWidth="1"/>
    <col min="5" max="5" width="16.5" style="2" customWidth="1"/>
    <col min="6" max="6" width="16" style="2" customWidth="1"/>
    <col min="7" max="7" width="15.75" style="2" customWidth="1"/>
    <col min="8" max="8" width="32.75" style="2" customWidth="1"/>
    <col min="9" max="9" width="12.375" style="3" customWidth="1"/>
    <col min="10" max="10" width="13.5" style="3" customWidth="1"/>
    <col min="11" max="11" width="15.375" style="3" customWidth="1"/>
    <col min="12" max="12" width="9" style="2"/>
    <col min="13" max="13" width="11.125" style="2"/>
    <col min="14" max="16383" width="9" style="2"/>
    <col min="16384" max="16384" width="9"/>
  </cols>
  <sheetData>
    <row r="1" s="2" customFormat="1" ht="18.75" spans="1:16384">
      <c r="A1" s="4" t="s">
        <v>0</v>
      </c>
      <c r="I1" s="3"/>
      <c r="J1" s="3"/>
      <c r="K1" s="3"/>
      <c r="XFD1"/>
    </row>
    <row r="2" s="2" customFormat="1" ht="51" customHeight="1" spans="1:16384">
      <c r="A2" s="5" t="s">
        <v>1</v>
      </c>
      <c r="B2" s="5"/>
      <c r="C2" s="5"/>
      <c r="D2" s="5"/>
      <c r="E2" s="5"/>
      <c r="F2" s="5"/>
      <c r="G2" s="5"/>
      <c r="H2" s="5"/>
      <c r="I2" s="3"/>
      <c r="J2" s="3"/>
      <c r="K2" s="3"/>
      <c r="XFD2"/>
    </row>
    <row r="3" s="2" customFormat="1" ht="23.1" customHeight="1" spans="1:16384">
      <c r="A3" s="33" t="s">
        <v>67</v>
      </c>
      <c r="B3" s="33"/>
      <c r="C3" s="34" t="s">
        <v>3</v>
      </c>
      <c r="D3" s="34"/>
      <c r="E3" s="34"/>
      <c r="F3" s="35"/>
      <c r="G3" s="35"/>
      <c r="H3" s="36" t="s">
        <v>4</v>
      </c>
      <c r="I3" s="3"/>
      <c r="J3" s="3"/>
      <c r="K3" s="3"/>
      <c r="XFD3"/>
    </row>
    <row r="4" s="2" customFormat="1" ht="29.1" customHeight="1" spans="1:16384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  <c r="I4" s="3"/>
      <c r="J4" s="3"/>
      <c r="K4" s="3"/>
      <c r="XFD4"/>
    </row>
    <row r="5" s="2" customFormat="1" ht="51" customHeight="1" spans="1:16384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  <c r="I5" s="3"/>
      <c r="J5" s="3"/>
      <c r="K5" s="3"/>
      <c r="XFD5"/>
    </row>
    <row r="6" s="2" customFormat="1" ht="51" customHeight="1" spans="1:16384">
      <c r="A6" s="9" t="s">
        <v>13</v>
      </c>
      <c r="B6" s="10">
        <f t="shared" ref="B6:F6" si="0">B7+B15+B17+B19</f>
        <v>8672</v>
      </c>
      <c r="C6" s="10">
        <f t="shared" si="0"/>
        <v>8514</v>
      </c>
      <c r="D6" s="10"/>
      <c r="E6" s="10">
        <f t="shared" si="0"/>
        <v>78</v>
      </c>
      <c r="F6" s="10">
        <f t="shared" si="0"/>
        <v>80</v>
      </c>
      <c r="G6" s="10"/>
      <c r="H6" s="11" t="s">
        <v>14</v>
      </c>
      <c r="I6" s="3"/>
      <c r="J6" s="3"/>
      <c r="K6" s="3"/>
      <c r="XFD6"/>
    </row>
    <row r="7" s="2" customFormat="1" ht="51" customHeight="1" spans="1:16384">
      <c r="A7" s="12" t="s">
        <v>15</v>
      </c>
      <c r="B7" s="10">
        <f t="shared" ref="B7:B16" si="1">C7+D7+E7+F7+G7</f>
        <v>3580</v>
      </c>
      <c r="C7" s="10">
        <f t="shared" ref="C7:F7" si="2">C8+C10+C12</f>
        <v>3422</v>
      </c>
      <c r="D7" s="10"/>
      <c r="E7" s="10">
        <f t="shared" si="2"/>
        <v>78</v>
      </c>
      <c r="F7" s="10">
        <f t="shared" si="2"/>
        <v>80</v>
      </c>
      <c r="G7" s="10"/>
      <c r="H7" s="11" t="s">
        <v>16</v>
      </c>
      <c r="I7" s="3"/>
      <c r="J7" s="3"/>
      <c r="K7" s="3"/>
      <c r="XFD7"/>
    </row>
    <row r="8" s="2" customFormat="1" ht="51" customHeight="1" spans="1:16384">
      <c r="A8" s="12" t="s">
        <v>17</v>
      </c>
      <c r="B8" s="10">
        <f t="shared" si="1"/>
        <v>2625</v>
      </c>
      <c r="C8" s="10">
        <v>2547</v>
      </c>
      <c r="D8" s="10"/>
      <c r="E8" s="10">
        <v>78</v>
      </c>
      <c r="F8" s="10"/>
      <c r="G8" s="10"/>
      <c r="H8" s="11" t="s">
        <v>16</v>
      </c>
      <c r="I8" s="3"/>
      <c r="J8" s="3"/>
      <c r="K8" s="3"/>
      <c r="XFD8"/>
    </row>
    <row r="9" s="2" customFormat="1" ht="51" customHeight="1" spans="1:16384">
      <c r="A9" s="12" t="s">
        <v>18</v>
      </c>
      <c r="B9" s="10">
        <f t="shared" si="1"/>
        <v>2625</v>
      </c>
      <c r="C9" s="10">
        <v>2547</v>
      </c>
      <c r="D9" s="10"/>
      <c r="E9" s="10">
        <v>78</v>
      </c>
      <c r="F9" s="10"/>
      <c r="G9" s="10"/>
      <c r="H9" s="11" t="s">
        <v>16</v>
      </c>
      <c r="I9" s="3"/>
      <c r="J9" s="3"/>
      <c r="K9" s="3"/>
      <c r="XFD9"/>
    </row>
    <row r="10" s="2" customFormat="1" ht="51" customHeight="1" spans="1:16384">
      <c r="A10" s="12" t="s">
        <v>19</v>
      </c>
      <c r="B10" s="10">
        <f t="shared" si="1"/>
        <v>955</v>
      </c>
      <c r="C10" s="10">
        <v>875</v>
      </c>
      <c r="D10" s="10"/>
      <c r="E10" s="10"/>
      <c r="F10" s="10">
        <v>80</v>
      </c>
      <c r="G10" s="10"/>
      <c r="H10" s="11" t="s">
        <v>16</v>
      </c>
      <c r="I10" s="26"/>
      <c r="J10" s="26"/>
      <c r="K10" s="26"/>
      <c r="L10" s="27"/>
      <c r="M10" s="27"/>
      <c r="XFD10"/>
    </row>
    <row r="11" s="2" customFormat="1" ht="51" customHeight="1" spans="1:16384">
      <c r="A11" s="12" t="s">
        <v>18</v>
      </c>
      <c r="B11" s="10">
        <f t="shared" si="1"/>
        <v>955</v>
      </c>
      <c r="C11" s="10">
        <v>875</v>
      </c>
      <c r="D11" s="10"/>
      <c r="E11" s="10"/>
      <c r="F11" s="10">
        <v>80</v>
      </c>
      <c r="G11" s="10"/>
      <c r="H11" s="11" t="s">
        <v>16</v>
      </c>
      <c r="I11" s="26"/>
      <c r="J11" s="26"/>
      <c r="K11" s="26"/>
      <c r="L11" s="27"/>
      <c r="M11" s="27"/>
      <c r="XFD11"/>
    </row>
    <row r="12" s="2" customFormat="1" ht="51" customHeight="1" spans="1:16384">
      <c r="A12" s="12" t="s">
        <v>20</v>
      </c>
      <c r="B12" s="10">
        <f t="shared" si="1"/>
        <v>0</v>
      </c>
      <c r="C12" s="10"/>
      <c r="D12" s="10"/>
      <c r="E12" s="10"/>
      <c r="F12" s="10"/>
      <c r="G12" s="10"/>
      <c r="H12" s="11" t="s">
        <v>16</v>
      </c>
      <c r="I12" s="3"/>
      <c r="J12" s="3"/>
      <c r="K12" s="3"/>
      <c r="XFD12"/>
    </row>
    <row r="13" s="2" customFormat="1" ht="51" customHeight="1" spans="1:16384">
      <c r="A13" s="12" t="s">
        <v>18</v>
      </c>
      <c r="B13" s="10">
        <f t="shared" si="1"/>
        <v>0</v>
      </c>
      <c r="C13" s="10"/>
      <c r="D13" s="10"/>
      <c r="E13" s="10"/>
      <c r="F13" s="10"/>
      <c r="G13" s="10"/>
      <c r="H13" s="11" t="s">
        <v>16</v>
      </c>
      <c r="I13" s="3"/>
      <c r="J13" s="3"/>
      <c r="K13" s="3"/>
      <c r="XFD13"/>
    </row>
    <row r="14" s="2" customFormat="1" ht="72.95" customHeight="1" spans="1:16384">
      <c r="A14" s="12" t="s">
        <v>21</v>
      </c>
      <c r="B14" s="10">
        <f t="shared" si="1"/>
        <v>3580</v>
      </c>
      <c r="C14" s="10">
        <v>3422</v>
      </c>
      <c r="D14" s="10"/>
      <c r="E14" s="10">
        <v>78</v>
      </c>
      <c r="F14" s="10">
        <v>80</v>
      </c>
      <c r="G14" s="10"/>
      <c r="H14" s="11" t="s">
        <v>22</v>
      </c>
      <c r="I14" s="3"/>
      <c r="J14" s="3"/>
      <c r="K14" s="3"/>
      <c r="XFD14"/>
    </row>
    <row r="15" s="2" customFormat="1" ht="51" customHeight="1" spans="1:16384">
      <c r="A15" s="12" t="s">
        <v>23</v>
      </c>
      <c r="B15" s="10">
        <f t="shared" si="1"/>
        <v>2450</v>
      </c>
      <c r="C15" s="10">
        <v>2450</v>
      </c>
      <c r="D15" s="10"/>
      <c r="E15" s="10"/>
      <c r="F15" s="10"/>
      <c r="G15" s="10"/>
      <c r="H15" s="11" t="s">
        <v>16</v>
      </c>
      <c r="I15" s="3"/>
      <c r="J15" s="3"/>
      <c r="K15" s="3"/>
      <c r="XFD15"/>
    </row>
    <row r="16" s="2" customFormat="1" ht="51" customHeight="1" spans="1:16384">
      <c r="A16" s="12" t="s">
        <v>24</v>
      </c>
      <c r="B16" s="10">
        <f t="shared" si="1"/>
        <v>2450</v>
      </c>
      <c r="C16" s="10">
        <v>2450</v>
      </c>
      <c r="D16" s="10"/>
      <c r="E16" s="10"/>
      <c r="F16" s="10"/>
      <c r="G16" s="10"/>
      <c r="H16" s="11" t="s">
        <v>16</v>
      </c>
      <c r="I16" s="3"/>
      <c r="J16" s="3"/>
      <c r="K16" s="3"/>
      <c r="XFD16"/>
    </row>
    <row r="17" s="2" customFormat="1" ht="51" customHeight="1" spans="1:16384">
      <c r="A17" s="12" t="s">
        <v>25</v>
      </c>
      <c r="B17" s="10">
        <f t="shared" ref="B17:B19" si="3">SUM(C17:G17)</f>
        <v>808</v>
      </c>
      <c r="C17" s="10">
        <v>808</v>
      </c>
      <c r="D17" s="10"/>
      <c r="E17" s="10"/>
      <c r="F17" s="10"/>
      <c r="G17" s="10"/>
      <c r="H17" s="11" t="s">
        <v>26</v>
      </c>
      <c r="I17" s="3"/>
      <c r="J17" s="3"/>
      <c r="K17" s="3"/>
      <c r="XFD17"/>
    </row>
    <row r="18" s="2" customFormat="1" ht="51" customHeight="1" spans="1:16384">
      <c r="A18" s="12" t="s">
        <v>24</v>
      </c>
      <c r="B18" s="10">
        <f t="shared" si="3"/>
        <v>0</v>
      </c>
      <c r="C18" s="10"/>
      <c r="D18" s="10"/>
      <c r="E18" s="10"/>
      <c r="F18" s="10"/>
      <c r="G18" s="10"/>
      <c r="H18" s="11" t="s">
        <v>27</v>
      </c>
      <c r="I18" s="3"/>
      <c r="J18" s="3"/>
      <c r="K18" s="3"/>
      <c r="XFD18"/>
    </row>
    <row r="19" s="2" customFormat="1" ht="51" customHeight="1" spans="1:16384">
      <c r="A19" s="12" t="s">
        <v>28</v>
      </c>
      <c r="B19" s="10">
        <f t="shared" si="3"/>
        <v>1834</v>
      </c>
      <c r="C19" s="10">
        <v>1834</v>
      </c>
      <c r="D19" s="10"/>
      <c r="E19" s="10"/>
      <c r="F19" s="10"/>
      <c r="G19" s="10"/>
      <c r="H19" s="11" t="s">
        <v>29</v>
      </c>
      <c r="I19" s="3"/>
      <c r="J19" s="3"/>
      <c r="K19" s="3"/>
      <c r="XFD19"/>
    </row>
    <row r="20" s="2" customFormat="1" ht="54.95" customHeight="1" spans="1:16384">
      <c r="A20" s="9" t="s">
        <v>30</v>
      </c>
      <c r="B20" s="37"/>
      <c r="C20" s="37"/>
      <c r="D20" s="13"/>
      <c r="E20" s="13"/>
      <c r="F20" s="10"/>
      <c r="G20" s="10"/>
      <c r="H20" s="14"/>
      <c r="I20" s="3"/>
      <c r="J20" s="29"/>
      <c r="K20" s="30"/>
      <c r="XFD20"/>
    </row>
    <row r="21" s="2" customFormat="1" ht="62.1" customHeight="1" spans="1:16384">
      <c r="A21" s="15" t="s">
        <v>31</v>
      </c>
      <c r="B21" s="57">
        <f>SUM(C21:G21)</f>
        <v>8350.04314</v>
      </c>
      <c r="C21" s="13">
        <v>8192.04314</v>
      </c>
      <c r="D21" s="13"/>
      <c r="E21" s="13">
        <v>78</v>
      </c>
      <c r="F21" s="10">
        <v>80</v>
      </c>
      <c r="G21" s="10"/>
      <c r="H21" s="11" t="s">
        <v>32</v>
      </c>
      <c r="I21" s="3"/>
      <c r="J21" s="29"/>
      <c r="K21" s="30"/>
      <c r="XFD21"/>
    </row>
    <row r="22" s="2" customFormat="1" ht="93" customHeight="1" spans="1:16384">
      <c r="A22" s="15" t="s">
        <v>33</v>
      </c>
      <c r="B22" s="16">
        <f t="shared" ref="B22:F22" si="4">B21/B6</f>
        <v>0.962873978321033</v>
      </c>
      <c r="C22" s="16">
        <f t="shared" si="4"/>
        <v>0.96218500587268</v>
      </c>
      <c r="D22" s="13"/>
      <c r="E22" s="16">
        <f t="shared" si="4"/>
        <v>1</v>
      </c>
      <c r="F22" s="16">
        <f t="shared" si="4"/>
        <v>1</v>
      </c>
      <c r="G22" s="10"/>
      <c r="H22" s="17" t="s">
        <v>34</v>
      </c>
      <c r="I22" s="3"/>
      <c r="J22" s="29"/>
      <c r="K22" s="31"/>
      <c r="XFD22"/>
    </row>
    <row r="23" s="1" customFormat="1" ht="48.95" customHeight="1" spans="1:13">
      <c r="A23" s="9" t="s">
        <v>35</v>
      </c>
      <c r="B23" s="13"/>
      <c r="C23" s="13"/>
      <c r="D23" s="12"/>
      <c r="E23" s="12"/>
      <c r="F23" s="12"/>
      <c r="G23" s="12"/>
      <c r="H23" s="11"/>
      <c r="I23" s="3"/>
      <c r="J23" s="29"/>
      <c r="K23" s="31"/>
      <c r="L23" s="2"/>
      <c r="M23" s="2"/>
    </row>
    <row r="24" s="1" customFormat="1" ht="66" customHeight="1" spans="1:13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3"/>
      <c r="J24" s="29"/>
      <c r="K24" s="31"/>
      <c r="L24" s="2"/>
      <c r="M24" s="2"/>
    </row>
    <row r="25" s="1" customFormat="1" ht="66" customHeight="1" spans="1:16383">
      <c r="A25" s="15" t="s">
        <v>68</v>
      </c>
      <c r="B25" s="15"/>
      <c r="C25" s="15"/>
      <c r="D25" s="15" t="s">
        <v>46</v>
      </c>
      <c r="E25" s="15" t="s">
        <v>69</v>
      </c>
      <c r="F25" s="15"/>
      <c r="G25" s="15"/>
      <c r="H25" s="15" t="s">
        <v>37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</row>
    <row r="26" s="1" customFormat="1" ht="90" customHeight="1" spans="1:13">
      <c r="A26" s="23" t="s">
        <v>38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2"/>
      <c r="M26" s="2"/>
    </row>
    <row r="27" s="2" customFormat="1" ht="14.1" customHeight="1" spans="1:16384">
      <c r="A27" s="24" t="s">
        <v>39</v>
      </c>
      <c r="B27" s="24"/>
      <c r="C27" s="24"/>
      <c r="D27" s="24"/>
      <c r="E27" s="24"/>
      <c r="F27" s="24"/>
      <c r="G27" s="25"/>
      <c r="I27" s="3"/>
      <c r="J27" s="3"/>
      <c r="K27" s="3"/>
      <c r="XFD27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6" workbookViewId="0">
      <selection activeCell="F25" sqref="F25:G25"/>
    </sheetView>
  </sheetViews>
  <sheetFormatPr defaultColWidth="9" defaultRowHeight="15"/>
  <cols>
    <col min="1" max="1" width="31.25" style="2" customWidth="1"/>
    <col min="2" max="2" width="17.375" style="2" customWidth="1"/>
    <col min="3" max="3" width="19" style="2" customWidth="1"/>
    <col min="4" max="4" width="15.25" style="2" customWidth="1"/>
    <col min="5" max="5" width="16.5" style="2" customWidth="1"/>
    <col min="6" max="6" width="16" style="2" customWidth="1"/>
    <col min="7" max="7" width="15.75" style="2" customWidth="1"/>
    <col min="8" max="8" width="40.5" style="2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2"/>
    <col min="14" max="14" width="11.125" style="2"/>
    <col min="15" max="16384" width="9" style="2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.1" customHeight="1" spans="1:8">
      <c r="A3" s="33" t="s">
        <v>70</v>
      </c>
      <c r="B3" s="33"/>
      <c r="C3" s="34" t="s">
        <v>71</v>
      </c>
      <c r="D3" s="34"/>
      <c r="E3" s="34"/>
      <c r="F3" s="35"/>
      <c r="G3" s="35"/>
      <c r="H3" s="36" t="s">
        <v>4</v>
      </c>
    </row>
    <row r="4" ht="29.1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51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10">
        <f>C6+E6+F6</f>
        <v>10080</v>
      </c>
      <c r="C6" s="10">
        <f>C14+C15+C17+C19</f>
        <v>9500</v>
      </c>
      <c r="D6" s="10"/>
      <c r="E6" s="10">
        <v>400</v>
      </c>
      <c r="F6" s="10">
        <v>180</v>
      </c>
      <c r="G6" s="10"/>
      <c r="H6" s="11" t="s">
        <v>14</v>
      </c>
    </row>
    <row r="7" ht="51" customHeight="1" spans="1:8">
      <c r="A7" s="12" t="s">
        <v>15</v>
      </c>
      <c r="B7" s="10">
        <f>B8+B10</f>
        <v>4546</v>
      </c>
      <c r="C7" s="10">
        <f>C8+C10</f>
        <v>3966</v>
      </c>
      <c r="D7" s="10"/>
      <c r="E7" s="10">
        <v>400</v>
      </c>
      <c r="F7" s="10">
        <v>180</v>
      </c>
      <c r="G7" s="10"/>
      <c r="H7" s="11" t="s">
        <v>16</v>
      </c>
    </row>
    <row r="8" ht="51" customHeight="1" spans="1:8">
      <c r="A8" s="12" t="s">
        <v>17</v>
      </c>
      <c r="B8" s="10">
        <v>3186</v>
      </c>
      <c r="C8" s="10">
        <v>2946</v>
      </c>
      <c r="D8" s="10"/>
      <c r="E8" s="10">
        <v>200</v>
      </c>
      <c r="F8" s="10">
        <v>40</v>
      </c>
      <c r="G8" s="10"/>
      <c r="H8" s="11" t="s">
        <v>16</v>
      </c>
    </row>
    <row r="9" ht="51" customHeight="1" spans="1:8">
      <c r="A9" s="12" t="s">
        <v>18</v>
      </c>
      <c r="B9" s="10">
        <v>3186</v>
      </c>
      <c r="C9" s="10">
        <v>2946</v>
      </c>
      <c r="D9" s="10"/>
      <c r="E9" s="10">
        <v>200</v>
      </c>
      <c r="F9" s="10">
        <v>40</v>
      </c>
      <c r="G9" s="10"/>
      <c r="H9" s="11" t="s">
        <v>16</v>
      </c>
    </row>
    <row r="10" ht="51" customHeight="1" spans="1:14">
      <c r="A10" s="12" t="s">
        <v>19</v>
      </c>
      <c r="B10" s="10">
        <v>1360</v>
      </c>
      <c r="C10" s="10">
        <v>1020</v>
      </c>
      <c r="D10" s="10"/>
      <c r="E10" s="10">
        <v>200</v>
      </c>
      <c r="F10" s="10">
        <v>140</v>
      </c>
      <c r="G10" s="10"/>
      <c r="H10" s="11" t="s">
        <v>16</v>
      </c>
      <c r="I10" s="26"/>
      <c r="J10" s="26"/>
      <c r="K10" s="26"/>
      <c r="L10" s="26"/>
      <c r="M10" s="27"/>
      <c r="N10" s="27"/>
    </row>
    <row r="11" ht="51" customHeight="1" spans="1:14">
      <c r="A11" s="12" t="s">
        <v>18</v>
      </c>
      <c r="B11" s="10">
        <v>1360</v>
      </c>
      <c r="C11" s="10">
        <v>1020</v>
      </c>
      <c r="D11" s="10"/>
      <c r="E11" s="10">
        <v>200</v>
      </c>
      <c r="F11" s="10">
        <v>140</v>
      </c>
      <c r="G11" s="10"/>
      <c r="H11" s="11" t="s">
        <v>16</v>
      </c>
      <c r="I11" s="26"/>
      <c r="J11" s="26"/>
      <c r="K11" s="26"/>
      <c r="L11" s="26"/>
      <c r="M11" s="27"/>
      <c r="N11" s="27"/>
    </row>
    <row r="12" ht="51" customHeight="1" spans="1:8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</row>
    <row r="13" ht="51" customHeight="1" spans="1:8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</row>
    <row r="14" ht="72.95" customHeight="1" spans="1:8">
      <c r="A14" s="12" t="s">
        <v>21</v>
      </c>
      <c r="B14" s="10">
        <f>B9+B11</f>
        <v>4546</v>
      </c>
      <c r="C14" s="10">
        <f>C9+C11</f>
        <v>3966</v>
      </c>
      <c r="D14" s="10"/>
      <c r="E14" s="10">
        <v>400</v>
      </c>
      <c r="F14" s="10">
        <v>180</v>
      </c>
      <c r="G14" s="10"/>
      <c r="H14" s="11" t="s">
        <v>22</v>
      </c>
    </row>
    <row r="15" ht="51" customHeight="1" spans="1:8">
      <c r="A15" s="12" t="s">
        <v>23</v>
      </c>
      <c r="B15" s="10">
        <v>2867</v>
      </c>
      <c r="C15" s="10">
        <v>2867</v>
      </c>
      <c r="D15" s="10"/>
      <c r="E15" s="10"/>
      <c r="F15" s="10"/>
      <c r="G15" s="10"/>
      <c r="H15" s="11" t="s">
        <v>16</v>
      </c>
    </row>
    <row r="16" ht="51" customHeight="1" spans="1:8">
      <c r="A16" s="12" t="s">
        <v>24</v>
      </c>
      <c r="B16" s="10">
        <v>2867</v>
      </c>
      <c r="C16" s="10">
        <v>2867</v>
      </c>
      <c r="D16" s="10"/>
      <c r="E16" s="10"/>
      <c r="F16" s="10"/>
      <c r="G16" s="10"/>
      <c r="H16" s="11" t="s">
        <v>16</v>
      </c>
    </row>
    <row r="17" ht="51" customHeight="1" spans="1:8">
      <c r="A17" s="12" t="s">
        <v>25</v>
      </c>
      <c r="B17" s="10">
        <v>1042</v>
      </c>
      <c r="C17" s="10">
        <v>1042</v>
      </c>
      <c r="D17" s="10"/>
      <c r="E17" s="10"/>
      <c r="F17" s="10"/>
      <c r="G17" s="10"/>
      <c r="H17" s="11" t="s">
        <v>26</v>
      </c>
    </row>
    <row r="18" ht="51" customHeight="1" spans="1:8">
      <c r="A18" s="12" t="s">
        <v>24</v>
      </c>
      <c r="B18" s="10">
        <v>1042</v>
      </c>
      <c r="C18" s="10">
        <v>1042</v>
      </c>
      <c r="D18" s="10"/>
      <c r="E18" s="10"/>
      <c r="F18" s="10"/>
      <c r="G18" s="10"/>
      <c r="H18" s="11" t="s">
        <v>27</v>
      </c>
    </row>
    <row r="19" ht="51" customHeight="1" spans="1:8">
      <c r="A19" s="12" t="s">
        <v>28</v>
      </c>
      <c r="B19" s="53">
        <v>1625</v>
      </c>
      <c r="C19" s="53">
        <v>1625</v>
      </c>
      <c r="D19" s="10"/>
      <c r="E19" s="10"/>
      <c r="F19" s="10"/>
      <c r="G19" s="10"/>
      <c r="H19" s="11" t="s">
        <v>29</v>
      </c>
    </row>
    <row r="20" ht="54.95" customHeight="1" spans="1:12">
      <c r="A20" s="9" t="s">
        <v>30</v>
      </c>
      <c r="B20" s="54">
        <f>C20+E20+F20</f>
        <v>10080</v>
      </c>
      <c r="C20" s="55">
        <v>9500</v>
      </c>
      <c r="D20" s="13"/>
      <c r="E20" s="56">
        <v>400</v>
      </c>
      <c r="F20" s="53">
        <v>180</v>
      </c>
      <c r="G20" s="10"/>
      <c r="I20" s="28"/>
      <c r="K20" s="29"/>
      <c r="L20" s="30"/>
    </row>
    <row r="21" ht="62.1" customHeight="1" spans="1:12">
      <c r="A21" s="15" t="s">
        <v>31</v>
      </c>
      <c r="B21" s="54">
        <f>C21+E21+F21</f>
        <v>10080</v>
      </c>
      <c r="C21" s="55">
        <v>9500</v>
      </c>
      <c r="D21" s="13"/>
      <c r="E21" s="56">
        <v>400</v>
      </c>
      <c r="F21" s="53">
        <v>180</v>
      </c>
      <c r="G21" s="10"/>
      <c r="H21" s="11" t="s">
        <v>32</v>
      </c>
      <c r="I21" s="28"/>
      <c r="K21" s="29"/>
      <c r="L21" s="30"/>
    </row>
    <row r="22" ht="93" customHeight="1" spans="1:12">
      <c r="A22" s="15" t="s">
        <v>33</v>
      </c>
      <c r="B22" s="16">
        <f t="shared" ref="B22:F22" si="0">B21/B6</f>
        <v>1</v>
      </c>
      <c r="C22" s="16">
        <f t="shared" si="0"/>
        <v>1</v>
      </c>
      <c r="D22" s="16"/>
      <c r="E22" s="16">
        <f t="shared" si="0"/>
        <v>1</v>
      </c>
      <c r="F22" s="16">
        <f t="shared" si="0"/>
        <v>1</v>
      </c>
      <c r="G22" s="10"/>
      <c r="H22" s="17" t="s">
        <v>34</v>
      </c>
      <c r="I22" s="28"/>
      <c r="K22" s="29"/>
      <c r="L22" s="31"/>
    </row>
    <row r="23" s="1" customFormat="1" ht="48.95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2"/>
      <c r="N23" s="2"/>
    </row>
    <row r="24" s="1" customFormat="1" ht="66" customHeight="1" spans="1:14">
      <c r="A24" s="19" t="s">
        <v>36</v>
      </c>
      <c r="B24" s="38"/>
      <c r="C24" s="20"/>
      <c r="D24" s="20"/>
      <c r="E24" s="20"/>
      <c r="F24" s="20"/>
      <c r="G24" s="20"/>
      <c r="H24" s="21" t="s">
        <v>32</v>
      </c>
      <c r="I24" s="28"/>
      <c r="J24" s="3"/>
      <c r="K24" s="29"/>
      <c r="L24" s="31"/>
      <c r="M24" s="2"/>
      <c r="N24" s="2"/>
    </row>
    <row r="25" s="1" customFormat="1" ht="66" customHeight="1" spans="1:16384">
      <c r="A25" s="15" t="s">
        <v>72</v>
      </c>
      <c r="B25" s="15"/>
      <c r="C25" s="15"/>
      <c r="D25" s="15" t="s">
        <v>46</v>
      </c>
      <c r="E25" s="15" t="s">
        <v>73</v>
      </c>
      <c r="F25" s="15"/>
      <c r="G25" s="15"/>
      <c r="H25" s="15" t="s">
        <v>37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1" customFormat="1" ht="90" customHeight="1" spans="1:14">
      <c r="A26" s="23" t="s">
        <v>38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2"/>
      <c r="N26" s="2"/>
    </row>
    <row r="27" ht="14.1" customHeight="1" spans="1:7">
      <c r="A27" s="24" t="s">
        <v>39</v>
      </c>
      <c r="B27" s="24"/>
      <c r="C27" s="24"/>
      <c r="D27" s="24"/>
      <c r="E27" s="24"/>
      <c r="F27" s="24"/>
      <c r="G27" s="2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zoomScale="70" zoomScaleNormal="70" topLeftCell="A16" workbookViewId="0">
      <selection activeCell="F25" sqref="F25:G25"/>
    </sheetView>
  </sheetViews>
  <sheetFormatPr defaultColWidth="9" defaultRowHeight="15"/>
  <cols>
    <col min="1" max="1" width="31.25" style="2" customWidth="1"/>
    <col min="2" max="2" width="19.25" style="2" customWidth="1"/>
    <col min="3" max="3" width="19" style="2" customWidth="1"/>
    <col min="4" max="4" width="15.25" style="2" customWidth="1"/>
    <col min="5" max="5" width="16.5" style="2" customWidth="1"/>
    <col min="6" max="6" width="16" style="2" customWidth="1"/>
    <col min="7" max="7" width="15.75" style="2" customWidth="1"/>
    <col min="8" max="8" width="40.5" style="2" customWidth="1"/>
    <col min="9" max="9" width="18.625" style="3" customWidth="1"/>
    <col min="10" max="10" width="12.375" style="3" customWidth="1"/>
    <col min="11" max="11" width="13.5" style="3" customWidth="1"/>
    <col min="12" max="12" width="15.375" style="3" customWidth="1"/>
    <col min="13" max="13" width="9" style="2"/>
    <col min="14" max="14" width="11.125" style="2"/>
    <col min="15" max="16384" width="9" style="2"/>
  </cols>
  <sheetData>
    <row r="1" ht="18.75" spans="1:1">
      <c r="A1" s="4" t="s">
        <v>0</v>
      </c>
    </row>
    <row r="2" ht="51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3.1" customHeight="1" spans="1:8">
      <c r="A3" s="33" t="s">
        <v>74</v>
      </c>
      <c r="B3" s="33"/>
      <c r="C3" s="34" t="s">
        <v>3</v>
      </c>
      <c r="D3" s="34"/>
      <c r="E3" s="34"/>
      <c r="F3" s="35"/>
      <c r="G3" s="35"/>
      <c r="H3" s="36" t="s">
        <v>4</v>
      </c>
    </row>
    <row r="4" ht="29.1" customHeight="1" spans="1:8">
      <c r="A4" s="7"/>
      <c r="B4" s="7" t="s">
        <v>5</v>
      </c>
      <c r="C4" s="7" t="s">
        <v>6</v>
      </c>
      <c r="D4" s="7"/>
      <c r="E4" s="7"/>
      <c r="F4" s="7"/>
      <c r="G4" s="7"/>
      <c r="H4" s="8" t="s">
        <v>7</v>
      </c>
    </row>
    <row r="5" ht="51" customHeight="1" spans="1:8">
      <c r="A5" s="7"/>
      <c r="B5" s="7"/>
      <c r="C5" s="7" t="s">
        <v>8</v>
      </c>
      <c r="D5" s="7" t="s">
        <v>9</v>
      </c>
      <c r="E5" s="7" t="s">
        <v>10</v>
      </c>
      <c r="F5" s="7" t="s">
        <v>11</v>
      </c>
      <c r="G5" s="7" t="s">
        <v>12</v>
      </c>
      <c r="H5" s="8"/>
    </row>
    <row r="6" ht="51" customHeight="1" spans="1:8">
      <c r="A6" s="9" t="s">
        <v>13</v>
      </c>
      <c r="B6" s="10">
        <f>SUM(C6:F6)</f>
        <v>7216</v>
      </c>
      <c r="C6" s="10">
        <v>6996</v>
      </c>
      <c r="D6" s="10"/>
      <c r="E6" s="10">
        <v>70</v>
      </c>
      <c r="F6" s="10">
        <v>150</v>
      </c>
      <c r="G6" s="10"/>
      <c r="H6" s="11" t="s">
        <v>14</v>
      </c>
    </row>
    <row r="7" ht="51" customHeight="1" spans="1:8">
      <c r="A7" s="12" t="s">
        <v>15</v>
      </c>
      <c r="B7" s="10">
        <v>3088</v>
      </c>
      <c r="C7" s="10">
        <v>2868</v>
      </c>
      <c r="D7" s="10"/>
      <c r="E7" s="10">
        <v>70</v>
      </c>
      <c r="F7" s="10">
        <v>150</v>
      </c>
      <c r="G7" s="10"/>
      <c r="H7" s="11" t="s">
        <v>16</v>
      </c>
    </row>
    <row r="8" ht="51" customHeight="1" spans="1:8">
      <c r="A8" s="12" t="s">
        <v>17</v>
      </c>
      <c r="B8" s="10">
        <v>2197</v>
      </c>
      <c r="C8" s="10">
        <v>2077</v>
      </c>
      <c r="D8" s="10"/>
      <c r="E8" s="10">
        <v>70</v>
      </c>
      <c r="F8" s="10">
        <v>50</v>
      </c>
      <c r="G8" s="10"/>
      <c r="H8" s="11" t="s">
        <v>16</v>
      </c>
    </row>
    <row r="9" ht="51" customHeight="1" spans="1:8">
      <c r="A9" s="12" t="s">
        <v>18</v>
      </c>
      <c r="B9" s="10">
        <v>2197</v>
      </c>
      <c r="C9" s="10">
        <v>2077</v>
      </c>
      <c r="D9" s="10"/>
      <c r="E9" s="10">
        <v>70</v>
      </c>
      <c r="F9" s="10">
        <v>50</v>
      </c>
      <c r="G9" s="10"/>
      <c r="H9" s="11" t="s">
        <v>16</v>
      </c>
    </row>
    <row r="10" ht="51" customHeight="1" spans="1:14">
      <c r="A10" s="12" t="s">
        <v>19</v>
      </c>
      <c r="B10" s="10">
        <v>891</v>
      </c>
      <c r="C10" s="10">
        <v>791</v>
      </c>
      <c r="D10" s="10"/>
      <c r="E10" s="10"/>
      <c r="F10" s="10">
        <v>100</v>
      </c>
      <c r="G10" s="10"/>
      <c r="H10" s="11" t="s">
        <v>16</v>
      </c>
      <c r="I10" s="26"/>
      <c r="J10" s="26"/>
      <c r="K10" s="26"/>
      <c r="L10" s="26"/>
      <c r="M10" s="27"/>
      <c r="N10" s="27"/>
    </row>
    <row r="11" ht="51" customHeight="1" spans="1:14">
      <c r="A11" s="12" t="s">
        <v>18</v>
      </c>
      <c r="B11" s="10">
        <v>891</v>
      </c>
      <c r="C11" s="10">
        <v>791</v>
      </c>
      <c r="D11" s="10"/>
      <c r="E11" s="10"/>
      <c r="F11" s="10">
        <v>100</v>
      </c>
      <c r="G11" s="10"/>
      <c r="H11" s="11" t="s">
        <v>16</v>
      </c>
      <c r="I11" s="26"/>
      <c r="J11" s="26"/>
      <c r="K11" s="26"/>
      <c r="L11" s="26"/>
      <c r="M11" s="27"/>
      <c r="N11" s="27"/>
    </row>
    <row r="12" ht="51" customHeight="1" spans="1:8">
      <c r="A12" s="12" t="s">
        <v>20</v>
      </c>
      <c r="B12" s="10"/>
      <c r="C12" s="10"/>
      <c r="D12" s="10"/>
      <c r="E12" s="10"/>
      <c r="F12" s="10"/>
      <c r="G12" s="10"/>
      <c r="H12" s="11" t="s">
        <v>16</v>
      </c>
    </row>
    <row r="13" ht="51" customHeight="1" spans="1:8">
      <c r="A13" s="12" t="s">
        <v>18</v>
      </c>
      <c r="B13" s="10"/>
      <c r="C13" s="10"/>
      <c r="D13" s="10"/>
      <c r="E13" s="10"/>
      <c r="F13" s="10"/>
      <c r="G13" s="10"/>
      <c r="H13" s="11" t="s">
        <v>16</v>
      </c>
    </row>
    <row r="14" ht="72.95" customHeight="1" spans="1:8">
      <c r="A14" s="12" t="s">
        <v>21</v>
      </c>
      <c r="B14" s="10">
        <v>3088</v>
      </c>
      <c r="C14" s="10">
        <v>2868</v>
      </c>
      <c r="D14" s="10"/>
      <c r="E14" s="10">
        <v>70</v>
      </c>
      <c r="F14" s="10">
        <v>150</v>
      </c>
      <c r="G14" s="10"/>
      <c r="H14" s="11" t="s">
        <v>22</v>
      </c>
    </row>
    <row r="15" ht="51" customHeight="1" spans="1:8">
      <c r="A15" s="12" t="s">
        <v>23</v>
      </c>
      <c r="B15" s="10">
        <v>1545</v>
      </c>
      <c r="C15" s="10">
        <v>1545</v>
      </c>
      <c r="D15" s="10"/>
      <c r="E15" s="10"/>
      <c r="F15" s="10"/>
      <c r="G15" s="10"/>
      <c r="H15" s="11" t="s">
        <v>16</v>
      </c>
    </row>
    <row r="16" ht="51" customHeight="1" spans="1:8">
      <c r="A16" s="12" t="s">
        <v>24</v>
      </c>
      <c r="B16" s="10">
        <v>1545</v>
      </c>
      <c r="C16" s="10">
        <v>1545</v>
      </c>
      <c r="D16" s="10"/>
      <c r="E16" s="10"/>
      <c r="F16" s="10"/>
      <c r="G16" s="10"/>
      <c r="H16" s="11" t="s">
        <v>16</v>
      </c>
    </row>
    <row r="17" ht="51" customHeight="1" spans="1:8">
      <c r="A17" s="12" t="s">
        <v>25</v>
      </c>
      <c r="B17" s="10">
        <v>655</v>
      </c>
      <c r="C17" s="10">
        <v>655</v>
      </c>
      <c r="D17" s="10"/>
      <c r="E17" s="10"/>
      <c r="F17" s="10"/>
      <c r="G17" s="10"/>
      <c r="H17" s="11" t="s">
        <v>26</v>
      </c>
    </row>
    <row r="18" ht="51" customHeight="1" spans="1:8">
      <c r="A18" s="12" t="s">
        <v>24</v>
      </c>
      <c r="B18" s="10">
        <v>655</v>
      </c>
      <c r="C18" s="10">
        <v>655</v>
      </c>
      <c r="D18" s="10"/>
      <c r="E18" s="10"/>
      <c r="F18" s="10"/>
      <c r="G18" s="10"/>
      <c r="H18" s="11" t="s">
        <v>27</v>
      </c>
    </row>
    <row r="19" ht="51" customHeight="1" spans="1:8">
      <c r="A19" s="12" t="s">
        <v>28</v>
      </c>
      <c r="B19" s="10">
        <v>1928</v>
      </c>
      <c r="C19" s="10">
        <v>1928</v>
      </c>
      <c r="D19" s="10"/>
      <c r="E19" s="10"/>
      <c r="F19" s="10"/>
      <c r="G19" s="10"/>
      <c r="H19" s="11" t="s">
        <v>29</v>
      </c>
    </row>
    <row r="20" ht="54.95" customHeight="1" spans="1:12">
      <c r="A20" s="9" t="s">
        <v>30</v>
      </c>
      <c r="B20" s="37"/>
      <c r="C20" s="37"/>
      <c r="D20" s="13"/>
      <c r="E20" s="13"/>
      <c r="F20" s="10"/>
      <c r="G20" s="10"/>
      <c r="I20" s="28"/>
      <c r="K20" s="29"/>
      <c r="L20" s="30"/>
    </row>
    <row r="21" ht="62.1" customHeight="1" spans="1:12">
      <c r="A21" s="15" t="s">
        <v>31</v>
      </c>
      <c r="B21" s="10">
        <f>C21+E21+F21</f>
        <v>7216</v>
      </c>
      <c r="C21" s="10">
        <v>6996</v>
      </c>
      <c r="D21" s="13"/>
      <c r="E21" s="10">
        <v>70</v>
      </c>
      <c r="F21" s="10">
        <v>150</v>
      </c>
      <c r="G21" s="10"/>
      <c r="H21" s="11" t="s">
        <v>32</v>
      </c>
      <c r="I21" s="28"/>
      <c r="K21" s="29"/>
      <c r="L21" s="30"/>
    </row>
    <row r="22" ht="93" customHeight="1" spans="1:12">
      <c r="A22" s="15" t="s">
        <v>33</v>
      </c>
      <c r="B22" s="16">
        <f>B21/B6</f>
        <v>1</v>
      </c>
      <c r="C22" s="16">
        <f>C21/C6</f>
        <v>1</v>
      </c>
      <c r="D22" s="13"/>
      <c r="E22" s="16">
        <f>E21/E14</f>
        <v>1</v>
      </c>
      <c r="F22" s="16">
        <f>F21/F14</f>
        <v>1</v>
      </c>
      <c r="G22" s="10"/>
      <c r="H22" s="17" t="s">
        <v>34</v>
      </c>
      <c r="I22" s="28"/>
      <c r="K22" s="29"/>
      <c r="L22" s="31"/>
    </row>
    <row r="23" s="1" customFormat="1" ht="48.95" customHeight="1" spans="1:14">
      <c r="A23" s="9" t="s">
        <v>35</v>
      </c>
      <c r="B23" s="13"/>
      <c r="C23" s="20"/>
      <c r="D23" s="12"/>
      <c r="E23" s="12"/>
      <c r="F23" s="12"/>
      <c r="G23" s="12"/>
      <c r="H23" s="11"/>
      <c r="I23" s="28"/>
      <c r="J23" s="3"/>
      <c r="K23" s="29"/>
      <c r="L23" s="31"/>
      <c r="M23" s="2"/>
      <c r="N23" s="2"/>
    </row>
    <row r="24" s="1" customFormat="1" ht="66" customHeight="1" spans="1:14">
      <c r="A24" s="19" t="s">
        <v>36</v>
      </c>
      <c r="B24" s="51">
        <f>C24+E24+F24</f>
        <v>151.577099</v>
      </c>
      <c r="C24" s="18">
        <v>142.626025</v>
      </c>
      <c r="D24" s="18"/>
      <c r="E24" s="40">
        <v>4.417742</v>
      </c>
      <c r="F24" s="40">
        <v>4.533332</v>
      </c>
      <c r="G24" s="52"/>
      <c r="H24" s="21" t="s">
        <v>32</v>
      </c>
      <c r="I24" s="28"/>
      <c r="J24" s="3"/>
      <c r="K24" s="29"/>
      <c r="L24" s="31"/>
      <c r="M24" s="2"/>
      <c r="N24" s="2"/>
    </row>
    <row r="25" s="1" customFormat="1" ht="66" customHeight="1" spans="1:16384">
      <c r="A25" s="15" t="s">
        <v>75</v>
      </c>
      <c r="B25" s="15"/>
      <c r="C25" s="47"/>
      <c r="D25" s="15" t="s">
        <v>46</v>
      </c>
      <c r="E25" s="15" t="s">
        <v>76</v>
      </c>
      <c r="F25" s="15"/>
      <c r="G25" s="15"/>
      <c r="H25" s="15" t="s">
        <v>37</v>
      </c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U25" s="32"/>
      <c r="XEV25" s="32"/>
      <c r="XEW25" s="32"/>
      <c r="XEX25" s="32"/>
      <c r="XEY25" s="32"/>
      <c r="XEZ25" s="32"/>
      <c r="XFA25" s="32"/>
      <c r="XFB25" s="32"/>
      <c r="XFC25" s="32"/>
      <c r="XFD25" s="32"/>
    </row>
    <row r="26" s="1" customFormat="1" ht="90" customHeight="1" spans="1:14">
      <c r="A26" s="23" t="s">
        <v>38</v>
      </c>
      <c r="B26" s="23"/>
      <c r="C26" s="23"/>
      <c r="D26" s="23"/>
      <c r="E26" s="23"/>
      <c r="F26" s="23"/>
      <c r="G26" s="23"/>
      <c r="H26" s="23"/>
      <c r="I26" s="3"/>
      <c r="J26" s="3"/>
      <c r="K26" s="3"/>
      <c r="L26" s="3"/>
      <c r="M26" s="2"/>
      <c r="N26" s="2"/>
    </row>
    <row r="27" ht="14.1" customHeight="1" spans="1:7">
      <c r="A27" s="24" t="s">
        <v>39</v>
      </c>
      <c r="B27" s="24"/>
      <c r="C27" s="24"/>
      <c r="D27" s="24"/>
      <c r="E27" s="24"/>
      <c r="F27" s="24"/>
      <c r="G27" s="2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桂林市汇总表</vt:lpstr>
      <vt:lpstr>临桂区</vt:lpstr>
      <vt:lpstr>全州县</vt:lpstr>
      <vt:lpstr>恭城县</vt:lpstr>
      <vt:lpstr>兴安县</vt:lpstr>
      <vt:lpstr>灌阳县</vt:lpstr>
      <vt:lpstr>永福县</vt:lpstr>
      <vt:lpstr>平乐县</vt:lpstr>
      <vt:lpstr>阳朔县</vt:lpstr>
      <vt:lpstr>荔浦市</vt:lpstr>
      <vt:lpstr>雁山区</vt:lpstr>
      <vt:lpstr>资源县</vt:lpstr>
      <vt:lpstr>灵川县</vt:lpstr>
      <vt:lpstr>龙胜县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吃面包 ✿◡_ゞ</cp:lastModifiedBy>
  <dcterms:created xsi:type="dcterms:W3CDTF">2021-01-29T03:25:00Z</dcterms:created>
  <dcterms:modified xsi:type="dcterms:W3CDTF">2022-02-21T07:45:26Z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58DF7728CF02490FB717D3C14640EF2E</vt:lpwstr>
  </property>
</Properties>
</file>