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firstSheet="1" activeTab="13"/>
  </bookViews>
  <sheets>
    <sheet name="桂林市汇总表" sheetId="4" r:id="rId1"/>
    <sheet name="恭城县" sheetId="5" r:id="rId2"/>
    <sheet name="龙胜县" sheetId="6" r:id="rId3"/>
    <sheet name="兴安县" sheetId="7" r:id="rId4"/>
    <sheet name="临桂区" sheetId="8" r:id="rId5"/>
    <sheet name="全州县" sheetId="9" r:id="rId6"/>
    <sheet name="雁山区" sheetId="10" r:id="rId7"/>
    <sheet name="灵川县" sheetId="11" r:id="rId8"/>
    <sheet name="平乐县" sheetId="12" r:id="rId9"/>
    <sheet name="荔浦市" sheetId="13" r:id="rId10"/>
    <sheet name="灌阳县" sheetId="14" r:id="rId11"/>
    <sheet name="永福县" sheetId="15" r:id="rId12"/>
    <sheet name="阳朔县" sheetId="16" r:id="rId13"/>
    <sheet name="资源县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<sst xmlns="http://schemas.openxmlformats.org/spreadsheetml/2006/main" count="777" uniqueCount="95">
  <si>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</si>
  <si>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</si>
  <si>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填报单位：桂林市扶贫开发办公室</t>
  </si>
  <si>
    <t xml:space="preserve">  填报日期：2021年6月3日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</si>
  <si>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</si>
  <si>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</si>
  <si>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</si>
  <si>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</si>
  <si>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</si>
  <si>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</si>
  <si>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</si>
  <si>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</si>
  <si>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</si>
  <si>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</si>
  <si>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</si>
  <si>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</si>
  <si>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</si>
  <si>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</si>
  <si>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</si>
  <si>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</si>
  <si>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</si>
  <si>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</si>
  <si>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</si>
  <si>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</si>
  <si>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</si>
  <si>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</si>
  <si>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</si>
  <si>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</si>
  <si>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</si>
  <si>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</si>
  <si>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</si>
  <si>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</si>
  <si>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</si>
  <si>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</si>
  <si>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</si>
  <si>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</si>
  <si>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</si>
  <si>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>填表人：吕红星</t>
  </si>
  <si>
    <t>审核人：</t>
  </si>
  <si>
    <t>张志坚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</si>
  <si>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</si>
  <si>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</si>
  <si>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</si>
  <si>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填报单位：恭城瑶族自治县扶贫开发办公室</t>
  </si>
  <si>
    <t>填表人：舒焕娟</t>
  </si>
  <si>
    <t>联系电话:</t>
  </si>
  <si>
    <t>毛海娟</t>
  </si>
  <si>
    <t>联系电话：</t>
  </si>
  <si>
    <t>填报单位：龙胜各族自治县扶贫开发办公室</t>
  </si>
  <si>
    <t>填报日期：2021年5月30日                单位：万元</t>
  </si>
  <si>
    <t>填表人：赵杨</t>
  </si>
  <si>
    <t>张拓</t>
  </si>
  <si>
    <t>填报单位：兴安县</t>
  </si>
  <si>
    <t xml:space="preserve">  填报日期：2021年 5月31 日</t>
  </si>
  <si>
    <t>填表人：侯新玲</t>
  </si>
  <si>
    <t>欧阳元培</t>
  </si>
  <si>
    <t>填报单位：临桂区扶贫办</t>
  </si>
  <si>
    <t xml:space="preserve">  填报日期：2021年5月27 日</t>
  </si>
  <si>
    <t>1508.08</t>
  </si>
  <si>
    <t>1438.08</t>
  </si>
  <si>
    <t>填表人：欧阳丽</t>
  </si>
  <si>
    <t>刘莹</t>
  </si>
  <si>
    <t>填报单位：全州县扶贫办</t>
  </si>
  <si>
    <t xml:space="preserve"> </t>
  </si>
  <si>
    <t xml:space="preserve">  </t>
  </si>
  <si>
    <t>填表人：唐忠春</t>
  </si>
  <si>
    <t>廖文盛</t>
  </si>
  <si>
    <t>填报单位：桂林市雁山区扶贫开发办公室</t>
  </si>
  <si>
    <t xml:space="preserve">  填报日期：2021年5月31日</t>
  </si>
  <si>
    <t>填表人：李聚平</t>
  </si>
  <si>
    <t>填报单位：灵川县扶贫开发办公室</t>
  </si>
  <si>
    <t>填表人：蒋洪云</t>
  </si>
  <si>
    <t>梁永杰</t>
  </si>
  <si>
    <t>填报单位：平乐县扶贫开发办公室</t>
  </si>
  <si>
    <t xml:space="preserve">  填报日期：2021年 6月 3日</t>
  </si>
  <si>
    <t>填表人：蒋闽西</t>
  </si>
  <si>
    <t>莫友冬</t>
  </si>
  <si>
    <t>填报单位：荔浦市扶贫开发办公室</t>
  </si>
  <si>
    <t>填表人：曾祥龙</t>
  </si>
  <si>
    <t>邓媚方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</si>
  <si>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年5月份财政衔接推进乡村振兴补助资金安排、拨付及支出情况表</t>
    </r>
  </si>
  <si>
    <t>填报单位：灌阳县扶贫开发办公室</t>
  </si>
  <si>
    <t xml:space="preserve">  填报日期：2021年6月1日</t>
  </si>
  <si>
    <t>填表人：邓远生</t>
  </si>
  <si>
    <t>卢奇东</t>
  </si>
  <si>
    <t>填报单位：永福县扶贫开发办公室</t>
  </si>
  <si>
    <t>填表人：廖明生</t>
  </si>
  <si>
    <t>莫双平</t>
  </si>
  <si>
    <t>填报单位：阳朔县扶贫开发办公室</t>
  </si>
  <si>
    <t xml:space="preserve">  填报日期：2021年5月30日</t>
  </si>
  <si>
    <t>填表人：陈烨</t>
  </si>
  <si>
    <t>邱小明</t>
  </si>
  <si>
    <t>填报单位：资源县扶贫开发办公室</t>
  </si>
  <si>
    <t>填表人：周春娟</t>
  </si>
  <si>
    <t>全金连</t>
  </si>
</sst>
</file>

<file path=xl/styles.xml><?xml version="1.0" encoding="utf-8"?>
<styleSheet xmlns="http://schemas.openxmlformats.org/spreadsheetml/2006/main">
  <numFmts count="8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0_ "/>
    <numFmt numFmtId="178" formatCode="0_ "/>
    <numFmt numFmtId="179" formatCode="0.0000_ "/>
  </numFmts>
  <fonts count="3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sz val="12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4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b/>
      <sz val="24"/>
      <color theme="1"/>
      <name val="宋体"/>
      <charset val="134"/>
    </font>
    <font>
      <sz val="18"/>
      <color rgb="FF000000"/>
      <name val="楷体"/>
      <charset val="134"/>
    </font>
    <font>
      <sz val="14"/>
      <color indexed="8"/>
      <name val="楷体"/>
      <charset val="134"/>
    </font>
    <font>
      <sz val="14"/>
      <name val="楷体"/>
      <charset val="134"/>
    </font>
    <font>
      <b/>
      <sz val="16"/>
      <color indexed="8"/>
      <name val="楷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4" fillId="25" borderId="12" applyNumberFormat="0" applyAlignment="0" applyProtection="0">
      <alignment vertical="center"/>
    </xf>
    <xf numFmtId="0" fontId="35" fillId="25" borderId="6" applyNumberFormat="0" applyAlignment="0" applyProtection="0">
      <alignment vertical="center"/>
    </xf>
    <xf numFmtId="0" fontId="36" fillId="26" borderId="13" applyNumberForma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righ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vertical="center" wrapText="1"/>
    </xf>
    <xf numFmtId="1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vertical="center" wrapText="1"/>
    </xf>
    <xf numFmtId="0" fontId="11" fillId="0" borderId="3" xfId="0" applyNumberFormat="1" applyFont="1" applyFill="1" applyBorder="1" applyAlignment="1">
      <alignment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0" fontId="5" fillId="0" borderId="5" xfId="0" applyNumberFormat="1" applyFont="1" applyFill="1" applyBorder="1" applyAlignment="1">
      <alignment horizontal="justify" vertical="center" wrapText="1"/>
    </xf>
    <xf numFmtId="0" fontId="12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1" fillId="0" borderId="0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4" fillId="0" borderId="0" xfId="0" applyFont="1" applyFill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/>
    </xf>
    <xf numFmtId="10" fontId="11" fillId="0" borderId="2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178" fontId="9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178" fontId="11" fillId="0" borderId="2" xfId="0" applyNumberFormat="1" applyFont="1" applyFill="1" applyBorder="1" applyAlignment="1">
      <alignment horizontal="center" vertical="center" wrapText="1"/>
    </xf>
    <xf numFmtId="178" fontId="16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178" fontId="17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177" fontId="16" fillId="0" borderId="2" xfId="0" applyNumberFormat="1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79" fontId="11" fillId="0" borderId="2" xfId="0" applyNumberFormat="1" applyFont="1" applyFill="1" applyBorder="1" applyAlignment="1">
      <alignment horizontal="center" vertical="center" wrapText="1"/>
    </xf>
    <xf numFmtId="179" fontId="16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vertical="center" wrapText="1"/>
    </xf>
    <xf numFmtId="0" fontId="4" fillId="0" borderId="3" xfId="0" applyNumberFormat="1" applyFont="1" applyFill="1" applyBorder="1" applyAlignment="1">
      <alignment vertical="center" wrapText="1"/>
    </xf>
    <xf numFmtId="179" fontId="17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view="pageBreakPreview" zoomScale="60" zoomScaleNormal="77"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" customHeight="1" spans="1:8">
      <c r="A3" s="6" t="s">
        <v>2</v>
      </c>
      <c r="B3" s="6"/>
      <c r="C3" s="7" t="s">
        <v>3</v>
      </c>
      <c r="D3" s="7"/>
      <c r="E3" s="7"/>
      <c r="F3" s="8"/>
      <c r="G3" s="8"/>
      <c r="H3" s="9" t="s">
        <v>4</v>
      </c>
    </row>
    <row r="4" ht="29" customHeight="1" spans="1:8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</row>
    <row r="5" ht="51" customHeight="1" spans="1:8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</row>
    <row r="6" ht="51" customHeight="1" spans="1:8">
      <c r="A6" s="12" t="s">
        <v>13</v>
      </c>
      <c r="B6" s="50">
        <f>SUM(C6+E6+F6)</f>
        <v>76910</v>
      </c>
      <c r="C6" s="51">
        <v>73767</v>
      </c>
      <c r="D6" s="52"/>
      <c r="E6" s="51">
        <v>2923</v>
      </c>
      <c r="F6" s="53">
        <v>220</v>
      </c>
      <c r="G6" s="54"/>
      <c r="H6" s="14" t="s">
        <v>14</v>
      </c>
    </row>
    <row r="7" ht="51" customHeight="1" spans="1:8">
      <c r="A7" s="15" t="s">
        <v>15</v>
      </c>
      <c r="B7" s="50">
        <f t="shared" ref="B7:B24" si="0">SUM(C7+E7+F7)</f>
        <v>41525</v>
      </c>
      <c r="C7" s="51">
        <v>38382</v>
      </c>
      <c r="D7" s="52"/>
      <c r="E7" s="51">
        <v>2923</v>
      </c>
      <c r="F7" s="53">
        <v>220</v>
      </c>
      <c r="G7" s="54"/>
      <c r="H7" s="14" t="s">
        <v>16</v>
      </c>
    </row>
    <row r="8" ht="51" customHeight="1" spans="1:8">
      <c r="A8" s="15" t="s">
        <v>17</v>
      </c>
      <c r="B8" s="50">
        <f t="shared" si="0"/>
        <v>41525</v>
      </c>
      <c r="C8" s="51">
        <v>38382</v>
      </c>
      <c r="D8" s="52"/>
      <c r="E8" s="51">
        <v>2923</v>
      </c>
      <c r="F8" s="53">
        <v>220</v>
      </c>
      <c r="G8" s="54"/>
      <c r="H8" s="14" t="s">
        <v>16</v>
      </c>
    </row>
    <row r="9" ht="51" customHeight="1" spans="1:8">
      <c r="A9" s="15" t="s">
        <v>18</v>
      </c>
      <c r="B9" s="50">
        <f t="shared" si="0"/>
        <v>41525</v>
      </c>
      <c r="C9" s="51">
        <v>38382</v>
      </c>
      <c r="D9" s="52"/>
      <c r="E9" s="51">
        <v>2923</v>
      </c>
      <c r="F9" s="53">
        <v>220</v>
      </c>
      <c r="G9" s="54"/>
      <c r="H9" s="14" t="s">
        <v>16</v>
      </c>
    </row>
    <row r="10" ht="51" customHeight="1" spans="1:14">
      <c r="A10" s="15" t="s">
        <v>19</v>
      </c>
      <c r="B10" s="50">
        <f t="shared" si="0"/>
        <v>0</v>
      </c>
      <c r="C10" s="55"/>
      <c r="D10" s="52"/>
      <c r="E10" s="51"/>
      <c r="F10" s="53"/>
      <c r="G10" s="54"/>
      <c r="H10" s="14" t="s">
        <v>16</v>
      </c>
      <c r="I10" s="28"/>
      <c r="J10" s="28"/>
      <c r="K10" s="28"/>
      <c r="L10" s="28"/>
      <c r="M10" s="29"/>
      <c r="N10" s="29"/>
    </row>
    <row r="11" ht="51" customHeight="1" spans="1:14">
      <c r="A11" s="15" t="s">
        <v>18</v>
      </c>
      <c r="B11" s="50">
        <f t="shared" si="0"/>
        <v>0</v>
      </c>
      <c r="C11" s="55"/>
      <c r="D11" s="52"/>
      <c r="E11" s="51"/>
      <c r="F11" s="53"/>
      <c r="G11" s="54"/>
      <c r="H11" s="14" t="s">
        <v>16</v>
      </c>
      <c r="I11" s="28"/>
      <c r="J11" s="28"/>
      <c r="K11" s="28"/>
      <c r="L11" s="28"/>
      <c r="M11" s="29"/>
      <c r="N11" s="29"/>
    </row>
    <row r="12" ht="51" customHeight="1" spans="1:8">
      <c r="A12" s="15" t="s">
        <v>20</v>
      </c>
      <c r="B12" s="50">
        <f t="shared" si="0"/>
        <v>0</v>
      </c>
      <c r="C12" s="56"/>
      <c r="D12" s="52"/>
      <c r="E12" s="55"/>
      <c r="F12" s="57"/>
      <c r="G12" s="54"/>
      <c r="H12" s="14" t="s">
        <v>16</v>
      </c>
    </row>
    <row r="13" ht="51" customHeight="1" spans="1:8">
      <c r="A13" s="15" t="s">
        <v>18</v>
      </c>
      <c r="B13" s="50">
        <f t="shared" si="0"/>
        <v>0</v>
      </c>
      <c r="C13" s="56"/>
      <c r="D13" s="52"/>
      <c r="E13" s="55"/>
      <c r="F13" s="57"/>
      <c r="G13" s="54"/>
      <c r="H13" s="14" t="s">
        <v>16</v>
      </c>
    </row>
    <row r="14" ht="73" customHeight="1" spans="1:8">
      <c r="A14" s="15" t="s">
        <v>21</v>
      </c>
      <c r="B14" s="50">
        <f t="shared" si="0"/>
        <v>41525</v>
      </c>
      <c r="C14" s="51">
        <v>38382</v>
      </c>
      <c r="D14" s="52"/>
      <c r="E14" s="51">
        <v>2923</v>
      </c>
      <c r="F14" s="53">
        <v>220</v>
      </c>
      <c r="G14" s="54"/>
      <c r="H14" s="14" t="s">
        <v>22</v>
      </c>
    </row>
    <row r="15" ht="51" customHeight="1" spans="1:8">
      <c r="A15" s="15" t="s">
        <v>23</v>
      </c>
      <c r="B15" s="50">
        <f t="shared" si="0"/>
        <v>28568</v>
      </c>
      <c r="C15" s="51">
        <v>28568</v>
      </c>
      <c r="D15" s="52"/>
      <c r="E15" s="55"/>
      <c r="F15" s="57"/>
      <c r="G15" s="54"/>
      <c r="H15" s="14" t="s">
        <v>16</v>
      </c>
    </row>
    <row r="16" ht="51" customHeight="1" spans="1:8">
      <c r="A16" s="15" t="s">
        <v>24</v>
      </c>
      <c r="B16" s="50">
        <f t="shared" si="0"/>
        <v>28568</v>
      </c>
      <c r="C16" s="51">
        <v>28568</v>
      </c>
      <c r="D16" s="52"/>
      <c r="E16" s="55"/>
      <c r="F16" s="57"/>
      <c r="G16" s="54"/>
      <c r="H16" s="14" t="s">
        <v>16</v>
      </c>
    </row>
    <row r="17" ht="51" customHeight="1" spans="1:8">
      <c r="A17" s="15" t="s">
        <v>25</v>
      </c>
      <c r="B17" s="50">
        <f t="shared" si="0"/>
        <v>0</v>
      </c>
      <c r="C17" s="55"/>
      <c r="D17" s="52"/>
      <c r="E17" s="55"/>
      <c r="F17" s="57"/>
      <c r="G17" s="54"/>
      <c r="H17" s="14" t="s">
        <v>26</v>
      </c>
    </row>
    <row r="18" ht="51" customHeight="1" spans="1:8">
      <c r="A18" s="15" t="s">
        <v>24</v>
      </c>
      <c r="B18" s="50">
        <f t="shared" si="0"/>
        <v>0</v>
      </c>
      <c r="C18" s="55"/>
      <c r="D18" s="52"/>
      <c r="E18" s="55"/>
      <c r="F18" s="57"/>
      <c r="G18" s="54"/>
      <c r="H18" s="14" t="s">
        <v>27</v>
      </c>
    </row>
    <row r="19" ht="51" customHeight="1" spans="1:8">
      <c r="A19" s="15" t="s">
        <v>28</v>
      </c>
      <c r="B19" s="50">
        <f t="shared" si="0"/>
        <v>6817</v>
      </c>
      <c r="C19" s="51">
        <v>6817</v>
      </c>
      <c r="D19" s="52"/>
      <c r="E19" s="55"/>
      <c r="F19" s="57"/>
      <c r="G19" s="54"/>
      <c r="H19" s="14" t="s">
        <v>29</v>
      </c>
    </row>
    <row r="20" ht="55" customHeight="1" spans="1:12">
      <c r="A20" s="12" t="s">
        <v>30</v>
      </c>
      <c r="B20" s="52"/>
      <c r="C20" s="58"/>
      <c r="D20" s="36"/>
      <c r="E20" s="36"/>
      <c r="F20" s="52"/>
      <c r="G20" s="54"/>
      <c r="I20" s="30"/>
      <c r="K20" s="31"/>
      <c r="L20" s="32"/>
    </row>
    <row r="21" ht="62" customHeight="1" spans="1:12">
      <c r="A21" s="59" t="s">
        <v>31</v>
      </c>
      <c r="B21" s="60">
        <f t="shared" si="0"/>
        <v>23786.6485</v>
      </c>
      <c r="C21" s="61">
        <v>23332.1685</v>
      </c>
      <c r="D21" s="36"/>
      <c r="E21" s="36">
        <v>439.63</v>
      </c>
      <c r="F21" s="52">
        <v>14.85</v>
      </c>
      <c r="G21" s="54"/>
      <c r="H21" s="14" t="s">
        <v>32</v>
      </c>
      <c r="I21" s="30"/>
      <c r="K21" s="31"/>
      <c r="L21" s="32"/>
    </row>
    <row r="22" ht="93" customHeight="1" spans="1:12">
      <c r="A22" s="59" t="s">
        <v>33</v>
      </c>
      <c r="B22" s="42">
        <v>0.3093</v>
      </c>
      <c r="C22" s="42">
        <v>0.3163</v>
      </c>
      <c r="D22" s="36"/>
      <c r="E22" s="42">
        <v>0.1504</v>
      </c>
      <c r="F22" s="52">
        <v>0.0675</v>
      </c>
      <c r="G22" s="54"/>
      <c r="H22" s="20" t="s">
        <v>34</v>
      </c>
      <c r="I22" s="30"/>
      <c r="K22" s="31"/>
      <c r="L22" s="33"/>
    </row>
    <row r="23" s="2" customFormat="1" ht="49" customHeight="1" spans="1:14">
      <c r="A23" s="62" t="s">
        <v>35</v>
      </c>
      <c r="B23" s="60"/>
      <c r="C23" s="44"/>
      <c r="D23" s="36"/>
      <c r="E23" s="36"/>
      <c r="F23" s="36"/>
      <c r="G23" s="39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63" t="s">
        <v>36</v>
      </c>
      <c r="B24" s="60">
        <f t="shared" si="0"/>
        <v>752.24</v>
      </c>
      <c r="C24" s="61">
        <v>748.55</v>
      </c>
      <c r="D24" s="55"/>
      <c r="E24" s="64">
        <v>3.69</v>
      </c>
      <c r="F24" s="44"/>
      <c r="G24" s="65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66" t="s">
        <v>37</v>
      </c>
      <c r="B25" s="36"/>
      <c r="C25" s="36"/>
      <c r="D25" s="36" t="s">
        <v>38</v>
      </c>
      <c r="E25" s="36" t="s">
        <v>39</v>
      </c>
      <c r="F25" s="36"/>
      <c r="G25" s="36"/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67" t="s">
        <v>41</v>
      </c>
      <c r="B26" s="67"/>
      <c r="C26" s="67"/>
      <c r="D26" s="67"/>
      <c r="E26" s="67"/>
      <c r="F26" s="67"/>
      <c r="G26" s="67"/>
      <c r="H26" s="67"/>
      <c r="I26" s="3"/>
      <c r="J26" s="3"/>
      <c r="K26" s="3"/>
      <c r="L26" s="3"/>
      <c r="M26" s="1"/>
      <c r="N26" s="1"/>
    </row>
    <row r="27" ht="14" customHeight="1" spans="1:7">
      <c r="A27" s="26" t="s">
        <v>42</v>
      </c>
      <c r="B27" s="26"/>
      <c r="C27" s="26"/>
      <c r="D27" s="26"/>
      <c r="E27" s="26"/>
      <c r="F27" s="26"/>
      <c r="G27" s="27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77</v>
      </c>
      <c r="B3" s="6"/>
      <c r="C3" s="7" t="s">
        <v>68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39">
        <f t="shared" ref="B6:B9" si="0">C6+E6</f>
        <v>3504</v>
      </c>
      <c r="C6" s="39">
        <f>C7+C15+C17+C19</f>
        <v>3421</v>
      </c>
      <c r="D6" s="39">
        <f>D7+D15+D17+D19</f>
        <v>0</v>
      </c>
      <c r="E6" s="39">
        <f>E7+E15+E17+E19</f>
        <v>83</v>
      </c>
      <c r="F6" s="39">
        <v>0</v>
      </c>
      <c r="G6" s="39">
        <v>0</v>
      </c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39">
        <f t="shared" si="0"/>
        <v>2070</v>
      </c>
      <c r="C7" s="40">
        <f>C8+C10+C12</f>
        <v>1987</v>
      </c>
      <c r="D7" s="40"/>
      <c r="E7" s="40">
        <f>E8+E10+E12</f>
        <v>83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39">
        <f t="shared" si="0"/>
        <v>2070</v>
      </c>
      <c r="C8" s="40">
        <v>1987</v>
      </c>
      <c r="D8" s="41"/>
      <c r="E8" s="40">
        <v>83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39">
        <f t="shared" si="0"/>
        <v>2070</v>
      </c>
      <c r="C9" s="40">
        <v>1987</v>
      </c>
      <c r="D9" s="41"/>
      <c r="E9" s="40">
        <v>83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/>
      <c r="C14" s="13"/>
      <c r="D14" s="13"/>
      <c r="E14" s="13"/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40">
        <v>1434</v>
      </c>
      <c r="C15" s="40">
        <v>1434</v>
      </c>
      <c r="D15" s="39"/>
      <c r="E15" s="39"/>
      <c r="F15" s="39"/>
      <c r="G15" s="39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40">
        <v>1434</v>
      </c>
      <c r="C16" s="40">
        <v>1434</v>
      </c>
      <c r="D16" s="39"/>
      <c r="E16" s="39"/>
      <c r="F16" s="39"/>
      <c r="G16" s="39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39">
        <f>E20+C20</f>
        <v>1711.7651</v>
      </c>
      <c r="C20" s="39">
        <v>1670.2651</v>
      </c>
      <c r="D20" s="17"/>
      <c r="E20" s="39">
        <v>41.5</v>
      </c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39">
        <f>B20</f>
        <v>1711.7651</v>
      </c>
      <c r="C21" s="39">
        <v>1670.2651</v>
      </c>
      <c r="D21" s="17"/>
      <c r="E21" s="39">
        <v>41.5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42">
        <f>B20/B6</f>
        <v>0.488517437214612</v>
      </c>
      <c r="C22" s="42">
        <f>C20/C6</f>
        <v>0.488238848289974</v>
      </c>
      <c r="D22" s="42"/>
      <c r="E22" s="42">
        <f>E20/E6</f>
        <v>0.5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36">
        <f>B24</f>
        <v>14.735617</v>
      </c>
      <c r="C23" s="36">
        <f>C24</f>
        <v>14.735617</v>
      </c>
      <c r="D23" s="36">
        <f>D24</f>
        <v>0</v>
      </c>
      <c r="E23" s="36">
        <f>E24</f>
        <v>0</v>
      </c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43">
        <f>C24+E24</f>
        <v>14.735617</v>
      </c>
      <c r="C24" s="44">
        <v>14.735617</v>
      </c>
      <c r="D24" s="44">
        <v>0</v>
      </c>
      <c r="E24" s="36">
        <v>0</v>
      </c>
      <c r="F24" s="17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78</v>
      </c>
      <c r="B25" s="18"/>
      <c r="C25" s="18"/>
      <c r="D25" s="18" t="s">
        <v>38</v>
      </c>
      <c r="E25" s="18" t="s">
        <v>79</v>
      </c>
      <c r="F25" s="18"/>
      <c r="G25" s="18"/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38" t="s">
        <v>80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81</v>
      </c>
      <c r="B3" s="6"/>
      <c r="C3" s="7" t="s">
        <v>82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9150</v>
      </c>
      <c r="C6" s="13">
        <v>9002</v>
      </c>
      <c r="D6" s="13"/>
      <c r="E6" s="13">
        <v>148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5207</v>
      </c>
      <c r="C7" s="13">
        <v>5059</v>
      </c>
      <c r="D7" s="37"/>
      <c r="E7" s="13">
        <v>148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5207</v>
      </c>
      <c r="C8" s="13">
        <v>5059</v>
      </c>
      <c r="D8" s="37"/>
      <c r="E8" s="13">
        <v>148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/>
      <c r="C9" s="13"/>
      <c r="D9" s="37"/>
      <c r="E9" s="13"/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37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37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37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37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5207</v>
      </c>
      <c r="C14" s="13">
        <v>5059</v>
      </c>
      <c r="D14" s="37"/>
      <c r="E14" s="13">
        <v>148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3943</v>
      </c>
      <c r="C15" s="13">
        <v>3943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3943</v>
      </c>
      <c r="C16" s="13">
        <v>3943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13">
        <v>2950.1</v>
      </c>
      <c r="C21" s="17">
        <v>2948.62</v>
      </c>
      <c r="D21" s="17"/>
      <c r="E21" s="17">
        <v>1.48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v>0.3224</v>
      </c>
      <c r="C22" s="19">
        <v>0.3276</v>
      </c>
      <c r="D22" s="17"/>
      <c r="E22" s="19">
        <v>0.01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>
        <v>449.25</v>
      </c>
      <c r="C24" s="35">
        <v>446.25</v>
      </c>
      <c r="D24" s="35"/>
      <c r="E24" s="35">
        <v>3.69</v>
      </c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83</v>
      </c>
      <c r="B25" s="18"/>
      <c r="C25" s="18"/>
      <c r="D25" s="18" t="s">
        <v>38</v>
      </c>
      <c r="E25" s="36" t="s">
        <v>84</v>
      </c>
      <c r="F25" s="18"/>
      <c r="G25" s="18"/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85</v>
      </c>
      <c r="B3" s="6"/>
      <c r="C3" s="7" t="s">
        <v>68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4990</v>
      </c>
      <c r="C6" s="13">
        <f>C7+C15+C17+C19</f>
        <v>4912</v>
      </c>
      <c r="D6" s="13"/>
      <c r="E6" s="13">
        <f>E7+E15+E17+E19</f>
        <v>78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2625</v>
      </c>
      <c r="C7" s="13">
        <v>2547</v>
      </c>
      <c r="D7" s="13"/>
      <c r="E7" s="13">
        <v>78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2625</v>
      </c>
      <c r="C8" s="13">
        <v>2547</v>
      </c>
      <c r="D8" s="13"/>
      <c r="E8" s="13">
        <v>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2625</v>
      </c>
      <c r="C9" s="13">
        <v>2547</v>
      </c>
      <c r="D9" s="13"/>
      <c r="E9" s="13">
        <v>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2625</v>
      </c>
      <c r="C14" s="13">
        <v>2547</v>
      </c>
      <c r="D14" s="13"/>
      <c r="E14" s="13">
        <v>78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1895</v>
      </c>
      <c r="C15" s="13">
        <v>1895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/>
      <c r="C16" s="13"/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470</v>
      </c>
      <c r="C19" s="13">
        <v>470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H20" s="37"/>
      <c r="I20" s="30"/>
      <c r="J20" s="3"/>
      <c r="K20" s="31"/>
      <c r="L20" s="32"/>
    </row>
    <row r="21" s="1" customFormat="1" ht="62" customHeight="1" spans="1:12">
      <c r="A21" s="18" t="s">
        <v>31</v>
      </c>
      <c r="B21" s="17">
        <v>1537.6779</v>
      </c>
      <c r="C21" s="17">
        <v>1537.6779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f>B21/B6</f>
        <v>0.308151883767535</v>
      </c>
      <c r="C22" s="19">
        <f>C21/C6</f>
        <v>0.313045175081433</v>
      </c>
      <c r="D22" s="17"/>
      <c r="E22" s="17"/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/>
      <c r="C24" s="21"/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86</v>
      </c>
      <c r="B25" s="18"/>
      <c r="C25" s="18"/>
      <c r="D25" s="18" t="s">
        <v>38</v>
      </c>
      <c r="E25" s="18" t="s">
        <v>87</v>
      </c>
      <c r="F25" s="18"/>
      <c r="G25" s="18"/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88</v>
      </c>
      <c r="B3" s="6"/>
      <c r="C3" s="7" t="s">
        <v>89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5179</v>
      </c>
      <c r="C6" s="13">
        <v>5059</v>
      </c>
      <c r="D6" s="13"/>
      <c r="E6" s="13">
        <v>70</v>
      </c>
      <c r="F6" s="13">
        <v>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2197</v>
      </c>
      <c r="C7" s="13">
        <v>2077</v>
      </c>
      <c r="D7" s="13"/>
      <c r="E7" s="13">
        <v>70</v>
      </c>
      <c r="F7" s="13">
        <v>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2197</v>
      </c>
      <c r="C8" s="13">
        <v>2077</v>
      </c>
      <c r="D8" s="13"/>
      <c r="E8" s="13">
        <v>70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2197</v>
      </c>
      <c r="C9" s="13">
        <v>2077</v>
      </c>
      <c r="D9" s="13"/>
      <c r="E9" s="13">
        <v>70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2197</v>
      </c>
      <c r="C14" s="13">
        <v>2077</v>
      </c>
      <c r="D14" s="13"/>
      <c r="E14" s="13">
        <v>70</v>
      </c>
      <c r="F14" s="13">
        <v>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1062</v>
      </c>
      <c r="C15" s="13">
        <v>1062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1062</v>
      </c>
      <c r="C16" s="13">
        <v>1062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1920</v>
      </c>
      <c r="C19" s="13">
        <v>1920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17">
        <v>951.24</v>
      </c>
      <c r="C21" s="17">
        <v>951.24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v>0.1837</v>
      </c>
      <c r="C22" s="19">
        <v>0.188</v>
      </c>
      <c r="D22" s="17"/>
      <c r="E22" s="17"/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35">
        <v>11.18</v>
      </c>
      <c r="C24" s="35">
        <v>11.18</v>
      </c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90</v>
      </c>
      <c r="B25" s="18"/>
      <c r="C25" s="36"/>
      <c r="D25" s="18" t="s">
        <v>38</v>
      </c>
      <c r="E25" s="18" t="s">
        <v>91</v>
      </c>
      <c r="F25" s="18"/>
      <c r="G25" s="18"/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workbookViewId="0">
      <selection activeCell="E25" sqref="E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92</v>
      </c>
      <c r="B3" s="6"/>
      <c r="C3" s="7" t="s">
        <v>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9" si="0">SUM(C6:G6)</f>
        <v>7289</v>
      </c>
      <c r="C6" s="13">
        <f t="shared" ref="C6:F6" si="1">C7+C15+C17+C19</f>
        <v>6751</v>
      </c>
      <c r="D6" s="13"/>
      <c r="E6" s="13">
        <f t="shared" si="1"/>
        <v>488</v>
      </c>
      <c r="F6" s="13">
        <f t="shared" si="1"/>
        <v>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ref="B7:F7" si="2">B8+B10+B12</f>
        <v>4642</v>
      </c>
      <c r="C7" s="13">
        <f t="shared" si="2"/>
        <v>4104</v>
      </c>
      <c r="D7" s="13"/>
      <c r="E7" s="13">
        <f t="shared" si="2"/>
        <v>488</v>
      </c>
      <c r="F7" s="13">
        <f t="shared" si="2"/>
        <v>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4642</v>
      </c>
      <c r="C8" s="13">
        <v>4104</v>
      </c>
      <c r="D8" s="13"/>
      <c r="E8" s="13">
        <v>488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 t="shared" si="0"/>
        <v>4642</v>
      </c>
      <c r="C9" s="13">
        <v>4104</v>
      </c>
      <c r="D9" s="13"/>
      <c r="E9" s="13">
        <v>488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 t="shared" ref="B14:F14" si="3">B9+B11+B13</f>
        <v>4642</v>
      </c>
      <c r="C14" s="13">
        <f t="shared" si="3"/>
        <v>4104</v>
      </c>
      <c r="D14" s="13"/>
      <c r="E14" s="13">
        <f t="shared" si="3"/>
        <v>488</v>
      </c>
      <c r="F14" s="13">
        <f t="shared" si="3"/>
        <v>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SUM(C15:G15)</f>
        <v>2647</v>
      </c>
      <c r="C15" s="13">
        <v>2647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f>SUM(C16:G16)</f>
        <v>2647</v>
      </c>
      <c r="C16" s="13">
        <v>2647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13">
        <f>SUM(C21:G21)</f>
        <v>2297.4675</v>
      </c>
      <c r="C21" s="17">
        <v>2134.9675</v>
      </c>
      <c r="D21" s="17"/>
      <c r="E21" s="17">
        <v>147.65</v>
      </c>
      <c r="F21" s="13">
        <v>14.85</v>
      </c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f t="shared" ref="B22:F22" si="4">B21/B6</f>
        <v>0.315196529016326</v>
      </c>
      <c r="C22" s="19">
        <f t="shared" si="4"/>
        <v>0.316244630425122</v>
      </c>
      <c r="D22" s="19"/>
      <c r="E22" s="19">
        <f t="shared" si="4"/>
        <v>0.302561475409836</v>
      </c>
      <c r="F22" s="19">
        <f t="shared" si="4"/>
        <v>0.297</v>
      </c>
      <c r="G22" s="19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/>
      <c r="C24" s="21"/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93</v>
      </c>
      <c r="B25" s="18"/>
      <c r="C25" s="18"/>
      <c r="D25" s="18" t="s">
        <v>38</v>
      </c>
      <c r="E25" s="18" t="s">
        <v>94</v>
      </c>
      <c r="F25" s="18"/>
      <c r="G25" s="18"/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D10" sqref="D10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41" customHeight="1" spans="1:12">
      <c r="A3" s="6" t="s">
        <v>43</v>
      </c>
      <c r="B3" s="6"/>
      <c r="C3" s="7" t="s">
        <v>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C6+E6+F6</f>
        <v>7520</v>
      </c>
      <c r="C6" s="13">
        <f>C7+C10+C15+C18+C19</f>
        <v>7223</v>
      </c>
      <c r="D6" s="13"/>
      <c r="E6" s="13">
        <f>E7+E15+E18+E19</f>
        <v>217</v>
      </c>
      <c r="F6" s="13">
        <f>F7+F15+F17+F19</f>
        <v>80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2846</v>
      </c>
      <c r="C7" s="13">
        <v>2549</v>
      </c>
      <c r="D7" s="13"/>
      <c r="E7" s="13">
        <v>217</v>
      </c>
      <c r="F7" s="13">
        <v>80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2846</v>
      </c>
      <c r="C8" s="13">
        <v>2549</v>
      </c>
      <c r="D8" s="13"/>
      <c r="E8" s="13">
        <v>217</v>
      </c>
      <c r="F8" s="13">
        <v>80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>C9+E9+F9</f>
        <v>2846</v>
      </c>
      <c r="C9" s="13">
        <v>2549</v>
      </c>
      <c r="D9" s="13"/>
      <c r="E9" s="13">
        <v>217</v>
      </c>
      <c r="F9" s="13">
        <v>80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C14+E14+F14</f>
        <v>2846</v>
      </c>
      <c r="C14" s="13">
        <v>2549</v>
      </c>
      <c r="D14" s="13"/>
      <c r="E14" s="13">
        <v>217</v>
      </c>
      <c r="F14" s="13">
        <v>80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2378</v>
      </c>
      <c r="C15" s="13">
        <v>2378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2378</v>
      </c>
      <c r="C16" s="13">
        <v>2378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2296</v>
      </c>
      <c r="C19" s="13">
        <v>2296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3">
        <v>2256</v>
      </c>
      <c r="C20" s="13">
        <v>2150</v>
      </c>
      <c r="D20" s="17"/>
      <c r="E20" s="13">
        <v>106</v>
      </c>
      <c r="F20" s="13"/>
      <c r="G20" s="13"/>
      <c r="H20" s="37"/>
      <c r="I20" s="30"/>
      <c r="J20" s="3"/>
      <c r="K20" s="31"/>
      <c r="L20" s="32"/>
    </row>
    <row r="21" s="1" customFormat="1" ht="62" customHeight="1" spans="1:12">
      <c r="A21" s="18" t="s">
        <v>31</v>
      </c>
      <c r="B21" s="13">
        <f>C21+E21+F21</f>
        <v>2256</v>
      </c>
      <c r="C21" s="13">
        <v>2150</v>
      </c>
      <c r="D21" s="17"/>
      <c r="E21" s="13">
        <v>106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v>0.3</v>
      </c>
      <c r="C22" s="19">
        <v>0.2977</v>
      </c>
      <c r="D22" s="17"/>
      <c r="E22" s="17">
        <v>48.8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>
        <v>0</v>
      </c>
      <c r="C23" s="21">
        <v>0</v>
      </c>
      <c r="D23" s="15"/>
      <c r="E23" s="15">
        <v>0</v>
      </c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>
        <v>0</v>
      </c>
      <c r="C24" s="21">
        <v>0</v>
      </c>
      <c r="D24" s="21"/>
      <c r="E24" s="21">
        <v>0</v>
      </c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44</v>
      </c>
      <c r="B25" s="18" t="s">
        <v>45</v>
      </c>
      <c r="C25" s="18">
        <v>8359631</v>
      </c>
      <c r="D25" s="18" t="s">
        <v>38</v>
      </c>
      <c r="E25" s="18" t="s">
        <v>46</v>
      </c>
      <c r="F25" s="18" t="s">
        <v>47</v>
      </c>
      <c r="G25" s="18">
        <v>8217380</v>
      </c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E25" sqref="E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48" t="s">
        <v>48</v>
      </c>
      <c r="B3" s="48"/>
      <c r="C3" s="48"/>
      <c r="D3" s="48"/>
      <c r="E3" s="48"/>
      <c r="F3" s="48" t="s">
        <v>49</v>
      </c>
      <c r="G3" s="48"/>
      <c r="H3" s="48"/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9233</v>
      </c>
      <c r="C6" s="13">
        <f>C7+C15+C17+C19</f>
        <v>8369</v>
      </c>
      <c r="D6" s="13"/>
      <c r="E6" s="13">
        <f>E7+E15+E17+E19</f>
        <v>864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5808</v>
      </c>
      <c r="C7" s="13">
        <v>4944</v>
      </c>
      <c r="D7" s="13"/>
      <c r="E7" s="13">
        <v>864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5808</v>
      </c>
      <c r="C8" s="13">
        <v>4944</v>
      </c>
      <c r="D8" s="13"/>
      <c r="E8" s="13">
        <v>864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5808</v>
      </c>
      <c r="C9" s="13">
        <v>4944</v>
      </c>
      <c r="D9" s="13"/>
      <c r="E9" s="13">
        <v>864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v>5808</v>
      </c>
      <c r="C14" s="13">
        <v>4944</v>
      </c>
      <c r="D14" s="13"/>
      <c r="E14" s="13">
        <v>864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3425</v>
      </c>
      <c r="C15" s="13">
        <v>3425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3425</v>
      </c>
      <c r="C16" s="13">
        <v>3425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7">
        <v>2792.4</v>
      </c>
      <c r="C20" s="17">
        <v>2792.4</v>
      </c>
      <c r="D20" s="17"/>
      <c r="E20" s="17"/>
      <c r="F20" s="13"/>
      <c r="G20" s="13"/>
      <c r="H20" s="37"/>
      <c r="I20" s="30"/>
      <c r="J20" s="3"/>
      <c r="K20" s="31"/>
      <c r="L20" s="32"/>
    </row>
    <row r="21" s="1" customFormat="1" ht="62.1" customHeight="1" spans="1:12">
      <c r="A21" s="18" t="s">
        <v>31</v>
      </c>
      <c r="B21" s="17">
        <v>2792.4</v>
      </c>
      <c r="C21" s="17">
        <v>2792.4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f>B21/B6</f>
        <v>0.302436911079822</v>
      </c>
      <c r="C22" s="19">
        <f>C21/C6</f>
        <v>0.333659935476162</v>
      </c>
      <c r="D22" s="19"/>
      <c r="E22" s="19"/>
      <c r="F22" s="19"/>
      <c r="G22" s="19"/>
      <c r="H22" s="20" t="s">
        <v>34</v>
      </c>
      <c r="I22" s="30"/>
      <c r="J22" s="3"/>
      <c r="K22" s="31"/>
      <c r="L22" s="33"/>
    </row>
    <row r="23" s="2" customFormat="1" ht="48.95" customHeight="1" spans="1:14">
      <c r="A23" s="12" t="s">
        <v>35</v>
      </c>
      <c r="B23" s="35">
        <v>4.79</v>
      </c>
      <c r="C23" s="35">
        <v>4.79</v>
      </c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35">
        <v>4.79</v>
      </c>
      <c r="C24" s="35">
        <v>4.79</v>
      </c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50</v>
      </c>
      <c r="B25" s="18"/>
      <c r="C25" s="49"/>
      <c r="D25" s="18" t="s">
        <v>38</v>
      </c>
      <c r="E25" s="18" t="s">
        <v>51</v>
      </c>
      <c r="F25" s="18"/>
      <c r="G25" s="18"/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.1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4" sqref="F24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52</v>
      </c>
      <c r="B3" s="6"/>
      <c r="C3" s="7" t="s">
        <v>53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9" si="0">C6+E6</f>
        <v>3007</v>
      </c>
      <c r="C6" s="13">
        <f>C7+C15+C17+C19</f>
        <v>2741</v>
      </c>
      <c r="D6" s="13"/>
      <c r="E6" s="13">
        <f>E7</f>
        <v>266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si="0"/>
        <v>1876</v>
      </c>
      <c r="C7" s="13">
        <f>C8+C10+C12</f>
        <v>1610</v>
      </c>
      <c r="D7" s="13"/>
      <c r="E7" s="13">
        <f>E8</f>
        <v>266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1876</v>
      </c>
      <c r="C8" s="13">
        <f>1610</f>
        <v>1610</v>
      </c>
      <c r="D8" s="13"/>
      <c r="E8" s="13">
        <f>266</f>
        <v>266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 t="shared" si="0"/>
        <v>1876</v>
      </c>
      <c r="C9" s="13">
        <f>1610</f>
        <v>1610</v>
      </c>
      <c r="D9" s="13"/>
      <c r="E9" s="13">
        <v>266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</f>
        <v>1876</v>
      </c>
      <c r="C14" s="13">
        <f>C8+C10+C12</f>
        <v>1610</v>
      </c>
      <c r="D14" s="13"/>
      <c r="E14" s="13">
        <f>E8+E10+E12</f>
        <v>266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B16</f>
        <v>1131</v>
      </c>
      <c r="C15" s="13">
        <f>1131</f>
        <v>1131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f>C16</f>
        <v>1131</v>
      </c>
      <c r="C16" s="13">
        <v>1131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17">
        <f>C21</f>
        <v>995.428</v>
      </c>
      <c r="C21" s="17">
        <f>(270-5.184)+146.455+239.55+344.607</f>
        <v>995.428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7">
        <f>B21/B6</f>
        <v>0.331036913867642</v>
      </c>
      <c r="C22" s="17">
        <f>C21/C6</f>
        <v>0.363162349507479</v>
      </c>
      <c r="D22" s="17"/>
      <c r="E22" s="17">
        <f>E21/E6</f>
        <v>0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>
        <f>C24</f>
        <v>20</v>
      </c>
      <c r="C24" s="35">
        <v>20</v>
      </c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54</v>
      </c>
      <c r="B25" s="18"/>
      <c r="C25" s="18"/>
      <c r="D25" s="18" t="s">
        <v>38</v>
      </c>
      <c r="E25" s="18" t="s">
        <v>55</v>
      </c>
      <c r="F25" s="18"/>
      <c r="G25" s="18"/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56</v>
      </c>
      <c r="B3" s="6"/>
      <c r="C3" s="7" t="s">
        <v>57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4723</v>
      </c>
      <c r="C6" s="13">
        <v>4545</v>
      </c>
      <c r="D6" s="13"/>
      <c r="E6" s="13">
        <v>178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2370</v>
      </c>
      <c r="C7" s="13">
        <v>2192</v>
      </c>
      <c r="D7" s="13"/>
      <c r="E7" s="13">
        <v>178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2370</v>
      </c>
      <c r="C8" s="13">
        <v>2192</v>
      </c>
      <c r="D8" s="13"/>
      <c r="E8" s="13">
        <v>178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2370</v>
      </c>
      <c r="C9" s="13">
        <v>2192</v>
      </c>
      <c r="D9" s="13"/>
      <c r="E9" s="13">
        <v>178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2370</v>
      </c>
      <c r="C14" s="13">
        <v>2192</v>
      </c>
      <c r="D14" s="13"/>
      <c r="E14" s="13">
        <v>178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2253</v>
      </c>
      <c r="C15" s="13">
        <v>2253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2253</v>
      </c>
      <c r="C16" s="13">
        <v>2253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100</v>
      </c>
      <c r="C19" s="13">
        <v>100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 t="s">
        <v>58</v>
      </c>
      <c r="C20" s="16" t="s">
        <v>59</v>
      </c>
      <c r="D20" s="17"/>
      <c r="E20" s="17">
        <v>70</v>
      </c>
      <c r="F20" s="13"/>
      <c r="G20" s="13"/>
      <c r="H20" s="37"/>
      <c r="I20" s="30"/>
      <c r="J20" s="3"/>
      <c r="K20" s="31"/>
      <c r="L20" s="32"/>
    </row>
    <row r="21" s="1" customFormat="1" ht="62" customHeight="1" spans="1:12">
      <c r="A21" s="18" t="s">
        <v>31</v>
      </c>
      <c r="B21" s="17">
        <v>1508.08</v>
      </c>
      <c r="C21" s="17">
        <v>1438.08</v>
      </c>
      <c r="D21" s="17"/>
      <c r="E21" s="17">
        <v>70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v>0.319</v>
      </c>
      <c r="C22" s="19">
        <v>0.316</v>
      </c>
      <c r="D22" s="17"/>
      <c r="E22" s="19">
        <v>0.393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15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/>
      <c r="C24" s="21"/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60</v>
      </c>
      <c r="B25" s="18"/>
      <c r="C25" s="18"/>
      <c r="D25" s="18" t="s">
        <v>38</v>
      </c>
      <c r="E25" s="18" t="s">
        <v>61</v>
      </c>
      <c r="F25" s="18"/>
      <c r="G25" s="18"/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E24" sqref="E24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62</v>
      </c>
      <c r="B3" s="6"/>
      <c r="C3" s="7" t="s">
        <v>3</v>
      </c>
      <c r="D3" s="7"/>
      <c r="E3" s="7"/>
      <c r="F3" s="8"/>
      <c r="G3" s="8"/>
      <c r="H3" s="4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47">
        <f>B7+B15+B17+B19</f>
        <v>9749</v>
      </c>
      <c r="C6" s="47">
        <f>C7+C15+C17+C19</f>
        <v>9596</v>
      </c>
      <c r="D6" s="47">
        <f>D7+D15+D17+D19</f>
        <v>0</v>
      </c>
      <c r="E6" s="47">
        <f>E7+E15+E17+E19</f>
        <v>153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47">
        <f>B8+B10+B12</f>
        <v>5740</v>
      </c>
      <c r="C7" s="47">
        <f>C8+C10+C12</f>
        <v>5587</v>
      </c>
      <c r="D7" s="47"/>
      <c r="E7" s="47">
        <f>E8+E10+D12</f>
        <v>153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47">
        <f>SUM(C8:E8)</f>
        <v>5740</v>
      </c>
      <c r="C8" s="47">
        <v>5587</v>
      </c>
      <c r="D8" s="47"/>
      <c r="E8" s="47">
        <v>153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47">
        <f>SUM(C9:E9)</f>
        <v>5740</v>
      </c>
      <c r="C9" s="47">
        <v>5587</v>
      </c>
      <c r="D9" s="47"/>
      <c r="E9" s="47">
        <v>153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47"/>
      <c r="C10" s="47"/>
      <c r="D10" s="47"/>
      <c r="E10" s="47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47"/>
      <c r="C11" s="47"/>
      <c r="D11" s="47"/>
      <c r="E11" s="47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47"/>
      <c r="C12" s="47"/>
      <c r="D12" s="47"/>
      <c r="E12" s="47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47"/>
      <c r="C13" s="47"/>
      <c r="D13" s="47"/>
      <c r="E13" s="47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47">
        <f>B9+B11+B13</f>
        <v>5740</v>
      </c>
      <c r="C14" s="47">
        <f>C9+C11+C13</f>
        <v>5587</v>
      </c>
      <c r="D14" s="47"/>
      <c r="E14" s="47">
        <f>E9+E11+E13</f>
        <v>153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47">
        <f>C15</f>
        <v>4009</v>
      </c>
      <c r="C15" s="47">
        <f>C16</f>
        <v>4009</v>
      </c>
      <c r="D15" s="47"/>
      <c r="E15" s="47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47">
        <f>C16</f>
        <v>4009</v>
      </c>
      <c r="C16" s="47">
        <v>4009</v>
      </c>
      <c r="D16" s="47" t="s">
        <v>63</v>
      </c>
      <c r="E16" s="47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13">
        <f>C21+E21</f>
        <v>3287.7</v>
      </c>
      <c r="C21" s="13">
        <v>3214.7</v>
      </c>
      <c r="D21" s="17" t="s">
        <v>64</v>
      </c>
      <c r="E21" s="17">
        <v>73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f>B21/B6</f>
        <v>0.337234588162888</v>
      </c>
      <c r="C22" s="19">
        <f>C21/C6</f>
        <v>0.335004168403501</v>
      </c>
      <c r="D22" s="19"/>
      <c r="E22" s="19">
        <f>E21/E6</f>
        <v>0.477124183006536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13">
        <f>C24</f>
        <v>251.59</v>
      </c>
      <c r="C24" s="13">
        <v>251.59</v>
      </c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65</v>
      </c>
      <c r="B25" s="18" t="s">
        <v>45</v>
      </c>
      <c r="C25" s="36">
        <v>4831908</v>
      </c>
      <c r="D25" s="36" t="s">
        <v>38</v>
      </c>
      <c r="E25" s="36" t="s">
        <v>66</v>
      </c>
      <c r="F25" s="36" t="s">
        <v>47</v>
      </c>
      <c r="G25" s="36">
        <v>4831908</v>
      </c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67</v>
      </c>
      <c r="B3" s="6"/>
      <c r="C3" s="7" t="s">
        <v>68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1407</v>
      </c>
      <c r="C6" s="13">
        <f>C7+C15+C17+C19</f>
        <v>1353</v>
      </c>
      <c r="D6" s="13"/>
      <c r="E6" s="13">
        <f>E7+E15+E17+E19</f>
        <v>54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>C7+E7</f>
        <v>688</v>
      </c>
      <c r="C7" s="13">
        <v>634</v>
      </c>
      <c r="D7" s="13"/>
      <c r="E7" s="13">
        <v>54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688</v>
      </c>
      <c r="C8" s="13">
        <v>634</v>
      </c>
      <c r="D8" s="13"/>
      <c r="E8" s="13">
        <v>54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688</v>
      </c>
      <c r="C9" s="13">
        <v>634</v>
      </c>
      <c r="D9" s="13"/>
      <c r="E9" s="13">
        <v>54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/>
      <c r="C14" s="13"/>
      <c r="D14" s="13"/>
      <c r="E14" s="13"/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312</v>
      </c>
      <c r="C15" s="13">
        <v>312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312</v>
      </c>
      <c r="C16" s="13">
        <v>312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407</v>
      </c>
      <c r="C19" s="13">
        <v>407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H20" s="37"/>
      <c r="I20" s="30"/>
      <c r="J20" s="3"/>
      <c r="K20" s="31"/>
      <c r="L20" s="32"/>
    </row>
    <row r="21" s="1" customFormat="1" ht="62" customHeight="1" spans="1:12">
      <c r="A21" s="18" t="s">
        <v>31</v>
      </c>
      <c r="B21" s="13">
        <v>489.5</v>
      </c>
      <c r="C21" s="13">
        <v>489.5</v>
      </c>
      <c r="D21" s="17"/>
      <c r="E21" s="17">
        <v>0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f>B21/B6</f>
        <v>0.347903340440654</v>
      </c>
      <c r="C22" s="19">
        <f>C21/C6</f>
        <v>0.361788617886179</v>
      </c>
      <c r="D22" s="19"/>
      <c r="E22" s="19">
        <f>E21/E6</f>
        <v>0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>
        <v>0</v>
      </c>
      <c r="C23" s="21">
        <v>0</v>
      </c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>
        <v>0</v>
      </c>
      <c r="C24" s="21">
        <v>0</v>
      </c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69</v>
      </c>
      <c r="B25" s="18"/>
      <c r="C25" s="18"/>
      <c r="D25" s="18" t="s">
        <v>38</v>
      </c>
      <c r="E25" s="18"/>
      <c r="F25" s="18" t="s">
        <v>47</v>
      </c>
      <c r="G25" s="18">
        <v>8998061</v>
      </c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6" t="s">
        <v>70</v>
      </c>
      <c r="B3" s="6"/>
      <c r="C3" s="7" t="s">
        <v>68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4014</v>
      </c>
      <c r="C6" s="13">
        <v>3890</v>
      </c>
      <c r="D6" s="13"/>
      <c r="E6" s="13">
        <v>124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2270</v>
      </c>
      <c r="C7" s="13">
        <v>2146</v>
      </c>
      <c r="D7" s="13"/>
      <c r="E7" s="13">
        <v>124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2270</v>
      </c>
      <c r="C8" s="13">
        <v>2146</v>
      </c>
      <c r="D8" s="13"/>
      <c r="E8" s="13">
        <v>124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2270</v>
      </c>
      <c r="C9" s="13">
        <v>2146</v>
      </c>
      <c r="D9" s="13"/>
      <c r="E9" s="13">
        <v>124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v>2270</v>
      </c>
      <c r="C14" s="13">
        <v>2146</v>
      </c>
      <c r="D14" s="13"/>
      <c r="E14" s="13">
        <v>124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1744</v>
      </c>
      <c r="C15" s="13">
        <v>1744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1744</v>
      </c>
      <c r="C16" s="13">
        <v>1744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.1" customHeight="1" spans="1:12">
      <c r="A21" s="18" t="s">
        <v>31</v>
      </c>
      <c r="B21" s="17">
        <f>C21+D21+E21+F21+G21</f>
        <v>1309.36</v>
      </c>
      <c r="C21" s="17">
        <v>1309.36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7">
        <f>ROUND(B21/B6*100,2)</f>
        <v>32.62</v>
      </c>
      <c r="C22" s="17">
        <f>ROUND(C21/C6*100,2)</f>
        <v>33.66</v>
      </c>
      <c r="D22" s="17"/>
      <c r="E22" s="17"/>
      <c r="F22" s="13"/>
      <c r="G22" s="13"/>
      <c r="H22" s="20" t="s">
        <v>34</v>
      </c>
      <c r="I22" s="30"/>
      <c r="J22" s="3"/>
      <c r="K22" s="31"/>
      <c r="L22" s="33"/>
    </row>
    <row r="23" s="2" customFormat="1" ht="48.95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/>
      <c r="C24" s="21"/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71</v>
      </c>
      <c r="B25" s="18"/>
      <c r="C25" s="18"/>
      <c r="D25" s="18" t="s">
        <v>38</v>
      </c>
      <c r="E25" s="18" t="s">
        <v>72</v>
      </c>
      <c r="F25" s="18"/>
      <c r="G25" s="18"/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.1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73</v>
      </c>
      <c r="B3" s="6"/>
      <c r="C3" s="7" t="s">
        <v>74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7145</v>
      </c>
      <c r="C6" s="13">
        <v>6905</v>
      </c>
      <c r="D6" s="13"/>
      <c r="E6" s="13">
        <v>200</v>
      </c>
      <c r="F6" s="13">
        <v>40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3186</v>
      </c>
      <c r="C7" s="13">
        <v>2946</v>
      </c>
      <c r="D7" s="13"/>
      <c r="E7" s="13">
        <v>200</v>
      </c>
      <c r="F7" s="13">
        <v>40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3186</v>
      </c>
      <c r="C8" s="13">
        <v>2946</v>
      </c>
      <c r="D8" s="13"/>
      <c r="E8" s="13">
        <v>200</v>
      </c>
      <c r="F8" s="13">
        <v>40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3186</v>
      </c>
      <c r="C9" s="13">
        <v>2946</v>
      </c>
      <c r="D9" s="13"/>
      <c r="E9" s="13">
        <v>200</v>
      </c>
      <c r="F9" s="13">
        <v>40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3186</v>
      </c>
      <c r="C14" s="13">
        <v>2946</v>
      </c>
      <c r="D14" s="13"/>
      <c r="E14" s="13">
        <v>200</v>
      </c>
      <c r="F14" s="13">
        <v>40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2335</v>
      </c>
      <c r="C15" s="13">
        <v>2335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2335</v>
      </c>
      <c r="C16" s="13">
        <v>2335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1624</v>
      </c>
      <c r="C19" s="13">
        <v>1624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45">
        <v>1699.93</v>
      </c>
      <c r="C20" s="45">
        <v>1699.93</v>
      </c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45">
        <v>1699.93</v>
      </c>
      <c r="C21" s="45">
        <v>1699.93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v>0.2379</v>
      </c>
      <c r="C22" s="17">
        <v>24.62</v>
      </c>
      <c r="D22" s="17"/>
      <c r="E22" s="17"/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/>
      <c r="C24" s="21"/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75</v>
      </c>
      <c r="B25" s="18"/>
      <c r="C25" s="18"/>
      <c r="D25" s="18" t="s">
        <v>38</v>
      </c>
      <c r="E25" s="18" t="s">
        <v>76</v>
      </c>
      <c r="F25" s="18"/>
      <c r="G25" s="18"/>
      <c r="H25" s="18" t="s">
        <v>40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41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42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恭城县</vt:lpstr>
      <vt:lpstr>龙胜县</vt:lpstr>
      <vt:lpstr>兴安县</vt:lpstr>
      <vt:lpstr>临桂区</vt:lpstr>
      <vt:lpstr>全州县</vt:lpstr>
      <vt:lpstr>雁山区</vt:lpstr>
      <vt:lpstr>灵川县</vt:lpstr>
      <vt:lpstr>平乐县</vt:lpstr>
      <vt:lpstr>荔浦市</vt:lpstr>
      <vt:lpstr>灌阳县</vt:lpstr>
      <vt:lpstr>永福县</vt:lpstr>
      <vt:lpstr>阳朔县</vt:lpstr>
      <vt:lpstr>资源县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吃面包 ✿◡_ゞ</cp:lastModifiedBy>
  <dcterms:created xsi:type="dcterms:W3CDTF">2021-01-29T03:25:00Z</dcterms:created>
  <dcterms:modified xsi:type="dcterms:W3CDTF">2022-02-21T02:11:31Z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58DF7728CF02490FB717D3C14640EF2E</vt:lpwstr>
  </property>
</Properties>
</file>